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1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'KLSEBS'!$A$1:$K$224</definedName>
    <definedName name="_xlnm.Print_Area" localSheetId="1">'KLSEPL'!$A$1:$K$92</definedName>
    <definedName name="Print_Area_MI" localSheetId="0">'KLSEBS'!$A$1:$K$223</definedName>
    <definedName name="Print_Area_MI">'KLSEPL'!$A$1:$L$94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<sst xmlns="http://schemas.openxmlformats.org/spreadsheetml/2006/main" count="379" uniqueCount="251">
  <si>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</si>
  <si>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</si>
  <si>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</si>
  <si>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</si>
  <si>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</si>
  <si>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</si>
  <si>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</si>
  <si>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</si>
  <si>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</si>
  <si>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</si>
  <si>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</si>
  <si>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</si>
  <si>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</si>
  <si>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</si>
  <si>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</si>
  <si>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</si>
  <si>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</si>
  <si>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</si>
  <si>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</si>
  <si>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</si>
  <si>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</si>
  <si>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</si>
  <si>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</si>
  <si>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</si>
  <si>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</si>
  <si>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</si>
  <si>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</si>
  <si>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</si>
  <si>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</si>
  <si>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</si>
  <si>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</si>
  <si>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</si>
  <si>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</si>
  <si>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</si>
  <si>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</si>
  <si>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</si>
  <si>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</si>
  <si>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</si>
  <si>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</si>
  <si>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</si>
  <si>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</si>
  <si>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</si>
  <si>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</si>
  <si>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</si>
  <si>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</si>
  <si>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</si>
  <si>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</si>
  <si>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</si>
  <si>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</si>
  <si>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</si>
  <si>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</si>
  <si>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</si>
  <si>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</si>
  <si>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</si>
  <si>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</si>
  <si>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</si>
  <si>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</si>
  <si>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</si>
  <si>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</si>
  <si>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</si>
  <si>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</si>
  <si>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</si>
  <si>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</si>
  <si>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</si>
  <si>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</si>
  <si>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</si>
  <si>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CONSOLIDATED BALANCE SHEET</t>
  </si>
  <si>
    <t>AS AT</t>
  </si>
  <si>
    <t>END OF</t>
  </si>
  <si>
    <t>FINANCIAL</t>
  </si>
  <si>
    <t>YEAR END</t>
  </si>
  <si>
    <t>Fixed Assets</t>
  </si>
  <si>
    <t>4</t>
  </si>
  <si>
    <t>5</t>
  </si>
  <si>
    <t>Current Assets</t>
  </si>
  <si>
    <t>Stocks</t>
  </si>
  <si>
    <t>Development Properties</t>
  </si>
  <si>
    <t>Cash and Bank Balances</t>
  </si>
  <si>
    <t>6</t>
  </si>
  <si>
    <t>Current Liabilities</t>
  </si>
  <si>
    <t>Short Term Borrowings</t>
  </si>
  <si>
    <t>Proposed Dividend</t>
  </si>
  <si>
    <t>7</t>
  </si>
  <si>
    <t>Net Current Assets</t>
  </si>
  <si>
    <t>8</t>
  </si>
  <si>
    <t>Share Capital</t>
  </si>
  <si>
    <t>Share Premium</t>
  </si>
  <si>
    <t>9</t>
  </si>
  <si>
    <t>Minority Interests</t>
  </si>
  <si>
    <t>10</t>
  </si>
  <si>
    <t>11</t>
  </si>
  <si>
    <t>12</t>
  </si>
  <si>
    <t>NOTES</t>
  </si>
  <si>
    <t>Current year provision</t>
  </si>
  <si>
    <t>Share of tax of associated company</t>
  </si>
  <si>
    <t>NOTES (CONTINUED)</t>
  </si>
  <si>
    <t>13</t>
  </si>
  <si>
    <t>14</t>
  </si>
  <si>
    <t>15</t>
  </si>
  <si>
    <t>16</t>
  </si>
  <si>
    <t>Profit/(loss)</t>
  </si>
  <si>
    <t>Total assets</t>
  </si>
  <si>
    <t>before taxation</t>
  </si>
  <si>
    <t>employed</t>
  </si>
  <si>
    <t>17</t>
  </si>
  <si>
    <t>18</t>
  </si>
  <si>
    <t>19</t>
  </si>
  <si>
    <t>20</t>
  </si>
  <si>
    <t>21</t>
  </si>
  <si>
    <t>22</t>
  </si>
  <si>
    <t>Year 2000 Disclosure</t>
  </si>
  <si>
    <t>By Order of the Board</t>
  </si>
  <si>
    <t>Investment Properties</t>
  </si>
  <si>
    <t>Debtors</t>
  </si>
  <si>
    <t>Creditors</t>
  </si>
  <si>
    <t>Financed By:</t>
  </si>
  <si>
    <t>Deferred Taxation</t>
  </si>
  <si>
    <t>Deferred taxation</t>
  </si>
  <si>
    <t>Group borrowings and debt securities</t>
  </si>
  <si>
    <t>Short term borrowings</t>
  </si>
  <si>
    <t>Secured -</t>
  </si>
  <si>
    <t>Unsecured -</t>
  </si>
  <si>
    <t>Long term borrowings</t>
  </si>
  <si>
    <t>Investment holding</t>
  </si>
  <si>
    <t>The quarterly financial statements have been prepared using the same accounting policies and</t>
  </si>
  <si>
    <t>methods of computation as compared with the most recent annual financial statement.</t>
  </si>
  <si>
    <t>business combination, acquisition or disposal of subsidiaries and long term investments, restructuring</t>
  </si>
  <si>
    <t>Retained Profits</t>
  </si>
  <si>
    <t xml:space="preserve">(ii)  Fully diluted </t>
  </si>
  <si>
    <t>NR</t>
  </si>
  <si>
    <t>NA</t>
  </si>
  <si>
    <t>*</t>
  </si>
  <si>
    <t>(AUDITED)</t>
  </si>
  <si>
    <t>NR denotes "Not Required"</t>
  </si>
  <si>
    <t>NA denotes "Not Applicable"</t>
  </si>
  <si>
    <t>Net Tangible Assets per share (RM)</t>
  </si>
  <si>
    <t>DNP HOLDINGS BERHAD</t>
  </si>
  <si>
    <t>(Company No : 6716-D)</t>
  </si>
  <si>
    <t>(Incorporated in Malaysia)</t>
  </si>
  <si>
    <t>UNAUDITED RESULTS FOR THE 3RD QUARTER ENDED 30 SEPTEMBER 1999</t>
  </si>
  <si>
    <t>30/9/99</t>
  </si>
  <si>
    <t>30/9/98</t>
  </si>
  <si>
    <t>31/12/98</t>
  </si>
  <si>
    <t>(i)  Basic (based on 314,667,132 ordinary shares) (sen)</t>
  </si>
  <si>
    <t>Investment in Associated Companies</t>
  </si>
  <si>
    <t>Long Term Investment</t>
  </si>
  <si>
    <t>Land held for Development</t>
  </si>
  <si>
    <t>Due from affiliated companies</t>
  </si>
  <si>
    <t>Due from associated companies</t>
  </si>
  <si>
    <t>Deposits with licensed banks</t>
  </si>
  <si>
    <t>Provision for Taxation</t>
  </si>
  <si>
    <t>Due to affiliated companies</t>
  </si>
  <si>
    <t>Due to associated companies</t>
  </si>
  <si>
    <t>Reserve</t>
  </si>
  <si>
    <t>Exchange Fluctuation Reserve</t>
  </si>
  <si>
    <t>Capital Reserve</t>
  </si>
  <si>
    <t>Long Term Borrowings</t>
  </si>
  <si>
    <t>* Converted at the respective exchange rate prevailing as at 30 September 1999</t>
  </si>
  <si>
    <t>Balik Pulau, Penang in July 1999.</t>
  </si>
  <si>
    <t>There is no corporate proposal announced which remain incomplete for the quarter ended 30 September 1999.</t>
  </si>
  <si>
    <t>The Board does not recommend the payment of any dividend for the financial quarter ended 30 September 1999.</t>
  </si>
  <si>
    <t>The Group have now achieved full Year 2000 compliance.</t>
  </si>
  <si>
    <t>LEE KONG BENG</t>
  </si>
  <si>
    <t>CHUA SIEW CHUAN</t>
  </si>
  <si>
    <t>Company Secretaries</t>
  </si>
  <si>
    <t>Date : 16 November 1999</t>
  </si>
  <si>
    <t>Term loan, current portion</t>
  </si>
  <si>
    <t xml:space="preserve">Secured - </t>
  </si>
  <si>
    <t>Bank overdrafts</t>
  </si>
  <si>
    <t>Banker's acceptance and trust receipt</t>
  </si>
  <si>
    <t xml:space="preserve">     instalments of A$11,250 commencing 16 March 1995</t>
  </si>
  <si>
    <t xml:space="preserve">     instalments of RM625,000 each, commencing August 2000</t>
  </si>
  <si>
    <t>RM40 million term loan repayable by 16 semi-annual</t>
  </si>
  <si>
    <t xml:space="preserve">     instalments of RM2.5 million each, commencing January 2000</t>
  </si>
  <si>
    <t>RM10 million additional term loan repayable by 16 semi-annual</t>
  </si>
  <si>
    <t>USD11 million term loan repayable in one lump sum</t>
  </si>
  <si>
    <t xml:space="preserve">     on 14 July 2002</t>
  </si>
  <si>
    <t>USD3 million term loan repayable in 3 annual instalments of</t>
  </si>
  <si>
    <t xml:space="preserve">     USD1 million each, commencing June 2000</t>
  </si>
  <si>
    <t>Less :</t>
  </si>
  <si>
    <t>Repayment due within 12 months included under</t>
  </si>
  <si>
    <t xml:space="preserve">     short term borrowings</t>
  </si>
  <si>
    <t>Total borrowings</t>
  </si>
  <si>
    <t>Property development</t>
  </si>
  <si>
    <t>Property investment</t>
  </si>
  <si>
    <t>Manufacturing</t>
  </si>
  <si>
    <t>Trading</t>
  </si>
  <si>
    <t>Consolidation adjustments</t>
  </si>
  <si>
    <t>Malaysia</t>
  </si>
  <si>
    <t>Sri Lanka</t>
  </si>
  <si>
    <t>Others</t>
  </si>
  <si>
    <t>Australian Dollars 450,000 loans repayable by 40 equal quarterly</t>
  </si>
  <si>
    <t>Analysis by activities</t>
  </si>
  <si>
    <t>operate to 1 Jan 2000 and beyond and is not expected to cause any significant disruption or failure to the</t>
  </si>
  <si>
    <t>business in the course of their usage.</t>
  </si>
  <si>
    <t>The cessation of the operations of this factory did not have a material effect on the current quarter's</t>
  </si>
  <si>
    <t>As at the date of this announcement, contingent liabilities in respect of guarantees extended in support of</t>
  </si>
  <si>
    <t>Barring unforeseen circumstances, the Directors expect the Group to maintain its performance for the current year.</t>
  </si>
  <si>
    <t>With the increase in the turnover achieved by the garments and property investment divisions exceeding the drop</t>
  </si>
  <si>
    <t>before tax of RM23 million.</t>
  </si>
  <si>
    <t>banking and other credit facilities granted to subsidiaries amounted to RM217 million.</t>
  </si>
  <si>
    <t>For the 9 months period ended 30 September 1999, the Group achieved a turnover of RM240 million and a profit</t>
  </si>
  <si>
    <t>There were no issuance and repayment of debts and equity securities, share buy-backs, share</t>
  </si>
  <si>
    <t>However, the drop in contribution from the garments and investment holdings divisions in 3rd quarter 1999 resulted</t>
  </si>
  <si>
    <t>of operation of a garment manufacturing factory of a subsidiary located in Balik Pulau, Penang in July 1999.</t>
  </si>
  <si>
    <t xml:space="preserve">The exceptional item for the quarter ended 30 September 1999 relates to expenses incurred due to the cessation </t>
  </si>
  <si>
    <t>The taxation charge for the quarter ended 30 September 1999 included the following :</t>
  </si>
  <si>
    <t>results of the Group other than as disclosed in Note 2 above.</t>
  </si>
  <si>
    <t>Our principal business operations are not significantly affected by seasonal or cyclical factors.</t>
  </si>
  <si>
    <t>in the other divisions' turnover in 3rd quarter of 1999, the Group recorded a 3% increase in turnover from RM82.8 million</t>
  </si>
  <si>
    <t>in the 2nd quarter of 1999 compared to RM85.3 million in 3rd quarter of 1999.</t>
  </si>
  <si>
    <t>in a lower profit before tax of RM7.1 million in the 3rd quarter of 1999 compared to RM10.2 million in 2nd quarter 1999.</t>
  </si>
  <si>
    <t>There is no profit forecast for the quarter ended 30 September 1999.</t>
  </si>
  <si>
    <t>The Group's business equipment has been tested for Year 2000 compliance. This equipment will continue to</t>
  </si>
  <si>
    <t>Computer programs written in house have been modified to ensure Year 2000 compliance while third parties</t>
  </si>
  <si>
    <t>operations system which are not Year 2000 compliant have been replaced by Year 2000 compliant systems.</t>
  </si>
  <si>
    <t>Current</t>
  </si>
  <si>
    <t>Year</t>
  </si>
  <si>
    <t>3rd Quarter</t>
  </si>
  <si>
    <t>Cumulative</t>
  </si>
  <si>
    <t>Quarter</t>
  </si>
  <si>
    <t>To-date</t>
  </si>
  <si>
    <t>(Over) / Under provision in prior years</t>
  </si>
  <si>
    <t>Analysis by geographical locations</t>
  </si>
  <si>
    <t>There was no extraordinary item for the quarter ended 30 September 1999.</t>
  </si>
  <si>
    <t>There were no changes in the composition of the Group for the current financial year to date including</t>
  </si>
  <si>
    <t>other than the cessation of operations of a garment manufacturing factory of a subsidiary located in</t>
  </si>
  <si>
    <t>cancellation, shares held as treasury shares and resale of treasury shares for the current</t>
  </si>
  <si>
    <t>financial year to date.</t>
  </si>
  <si>
    <t>There were no financial instruments with off balance sheet risk as at 9 November 1999</t>
  </si>
  <si>
    <t>There was no pending material litigation as at 9 November 1999.</t>
  </si>
  <si>
    <t>Segmental turnover, profit/(loss) before taxation for the current financial year to date and total assets employed</t>
  </si>
  <si>
    <t>as at 30 September 1999 were as follows :</t>
  </si>
  <si>
    <t>QUARTERLY RESULTS</t>
  </si>
  <si>
    <t>the 3rd quarter ended 30 September 1999.</t>
  </si>
  <si>
    <t>The Board of Directors of DNP Holdings Berhad ("Group") is pleased to announce the unaudited consolidated results of the Group for</t>
  </si>
  <si>
    <t>There was no pre-acquisition profits included in the results for the current financial year to date.</t>
  </si>
  <si>
    <t>There was no sale of investments and /or properties for the current financial year to date.</t>
  </si>
  <si>
    <t>There was no purchase or disposal of quoted securities for the current financial year to date. There was no</t>
  </si>
  <si>
    <t>investment in quoted securities as at 30 September 1999.</t>
  </si>
  <si>
    <t>4.</t>
  </si>
  <si>
    <t>Dividend per share (sen)</t>
  </si>
  <si>
    <t>Dividend Description</t>
  </si>
  <si>
    <t>5.</t>
  </si>
  <si>
    <t>Net tangible assets per share (RM)</t>
  </si>
  <si>
    <t>AS AT END OF CURRENT</t>
  </si>
  <si>
    <t>QUARTER 30/9/99</t>
  </si>
  <si>
    <t>AS AT PRECEDING FINANCIAL</t>
  </si>
  <si>
    <t>YEAR END 31/12/98 (AUDITED)</t>
  </si>
  <si>
    <t>2.02</t>
  </si>
  <si>
    <t>1.95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</si>
</sst>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37" fontId="0" fillId="0" borderId="0" xfId="0" applyAlignment="1">
      <alignment/>
    </xf>
    <xf numFmtId="37" fontId="2" fillId="0" borderId="0" xfId="0" applyFont="1" applyAlignment="1">
      <alignment horizontal="center"/>
    </xf>
    <xf numFmtId="37" fontId="1" fillId="0" borderId="0" xfId="0" applyFont="1" applyAlignment="1">
      <alignment/>
    </xf>
    <xf numFmtId="37" fontId="1" fillId="0" borderId="0" xfId="0" applyFont="1" applyAlignment="1">
      <alignment horizontal="center"/>
    </xf>
    <xf numFmtId="37" fontId="2" fillId="0" borderId="0" xfId="0" applyFont="1" applyAlignment="1" applyProtection="1">
      <alignment horizontal="left"/>
      <protection/>
    </xf>
    <xf numFmtId="37" fontId="3" fillId="0" borderId="0" xfId="0" applyFont="1" applyAlignment="1">
      <alignment/>
    </xf>
    <xf numFmtId="37" fontId="1" fillId="0" borderId="0" xfId="0" applyFont="1" applyAlignment="1">
      <alignment horizontal="centerContinuous"/>
    </xf>
    <xf numFmtId="37" fontId="1" fillId="0" borderId="1" xfId="0" applyFont="1" applyBorder="1" applyAlignment="1" applyProtection="1">
      <alignment horizontal="centerContinuous"/>
      <protection/>
    </xf>
    <xf numFmtId="37" fontId="1" fillId="0" borderId="2" xfId="0" applyFont="1" applyBorder="1" applyAlignment="1" applyProtection="1">
      <alignment horizontal="centerContinuous"/>
      <protection/>
    </xf>
    <xf numFmtId="37" fontId="1" fillId="0" borderId="2" xfId="0" applyFont="1" applyBorder="1" applyAlignment="1" applyProtection="1" quotePrefix="1">
      <alignment horizontal="centerContinuous"/>
      <protection/>
    </xf>
    <xf numFmtId="37" fontId="1" fillId="0" borderId="3" xfId="0" applyFont="1" applyBorder="1" applyAlignment="1" applyProtection="1">
      <alignment horizontal="centerContinuous"/>
      <protection/>
    </xf>
    <xf numFmtId="37" fontId="1" fillId="0" borderId="0" xfId="0" applyFont="1" applyAlignment="1" applyProtection="1">
      <alignment horizontal="left"/>
      <protection/>
    </xf>
    <xf numFmtId="37" fontId="5" fillId="0" borderId="0" xfId="0" applyFont="1" applyAlignment="1">
      <alignment horizontal="left"/>
    </xf>
    <xf numFmtId="37" fontId="5" fillId="0" borderId="0" xfId="0" applyFont="1" applyAlignment="1">
      <alignment/>
    </xf>
    <xf numFmtId="37" fontId="1" fillId="0" borderId="1" xfId="0" applyFont="1" applyBorder="1" applyAlignment="1">
      <alignment/>
    </xf>
    <xf numFmtId="37" fontId="1" fillId="0" borderId="2" xfId="0" applyFont="1" applyBorder="1" applyAlignment="1">
      <alignment/>
    </xf>
    <xf numFmtId="37" fontId="5" fillId="0" borderId="0" xfId="0" applyFont="1" applyAlignment="1" applyProtection="1">
      <alignment horizontal="left"/>
      <protection/>
    </xf>
    <xf numFmtId="37" fontId="1" fillId="0" borderId="3" xfId="0" applyFont="1" applyBorder="1" applyAlignment="1">
      <alignment/>
    </xf>
    <xf numFmtId="37" fontId="1" fillId="0" borderId="2" xfId="0" applyFont="1" applyFill="1" applyBorder="1" applyAlignment="1">
      <alignment/>
    </xf>
    <xf numFmtId="41" fontId="1" fillId="0" borderId="2" xfId="15" applyNumberFormat="1" applyFont="1" applyBorder="1" applyAlignment="1">
      <alignment/>
    </xf>
    <xf numFmtId="37" fontId="1" fillId="0" borderId="4" xfId="0" applyFont="1" applyBorder="1" applyAlignment="1">
      <alignment/>
    </xf>
    <xf numFmtId="37" fontId="1" fillId="0" borderId="5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0" xfId="0" applyFont="1" applyFill="1" applyAlignment="1">
      <alignment/>
    </xf>
    <xf numFmtId="43" fontId="1" fillId="0" borderId="6" xfId="15" applyFont="1" applyBorder="1" applyAlignment="1">
      <alignment/>
    </xf>
    <xf numFmtId="39" fontId="1" fillId="0" borderId="0" xfId="0" applyNumberFormat="1" applyFont="1" applyBorder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Border="1" applyAlignment="1" applyProtection="1">
      <alignment horizontal="center"/>
      <protection/>
    </xf>
    <xf numFmtId="37" fontId="1" fillId="0" borderId="0" xfId="0" applyFont="1" applyAlignment="1" applyProtection="1">
      <alignment horizontal="center"/>
      <protection/>
    </xf>
    <xf numFmtId="170" fontId="1" fillId="0" borderId="0" xfId="15" applyNumberFormat="1" applyFont="1" applyAlignment="1" applyProtection="1">
      <alignment/>
      <protection/>
    </xf>
    <xf numFmtId="170" fontId="1" fillId="0" borderId="0" xfId="15" applyNumberFormat="1" applyFont="1" applyAlignment="1">
      <alignment/>
    </xf>
    <xf numFmtId="170" fontId="1" fillId="0" borderId="7" xfId="15" applyNumberFormat="1" applyFont="1" applyBorder="1" applyAlignment="1" applyProtection="1">
      <alignment/>
      <protection/>
    </xf>
    <xf numFmtId="37" fontId="1" fillId="0" borderId="0" xfId="0" applyFont="1" applyAlignment="1">
      <alignment horizontal="left"/>
    </xf>
    <xf numFmtId="37" fontId="1" fillId="0" borderId="0" xfId="0" applyFont="1" applyFill="1" applyAlignment="1">
      <alignment horizontal="left"/>
    </xf>
    <xf numFmtId="37" fontId="1" fillId="0" borderId="0" xfId="0" applyFont="1" applyFill="1" applyAlignment="1">
      <alignment horizontal="center"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 quotePrefix="1">
      <alignment/>
    </xf>
    <xf numFmtId="37" fontId="1" fillId="0" borderId="3" xfId="0" applyFont="1" applyFill="1" applyBorder="1" applyAlignment="1">
      <alignment/>
    </xf>
    <xf numFmtId="37" fontId="1" fillId="0" borderId="5" xfId="0" applyFont="1" applyFill="1" applyBorder="1" applyAlignment="1">
      <alignment/>
    </xf>
    <xf numFmtId="37" fontId="5" fillId="0" borderId="0" xfId="0" applyFont="1" applyFill="1" applyAlignment="1">
      <alignment/>
    </xf>
    <xf numFmtId="37" fontId="1" fillId="0" borderId="0" xfId="0" applyFont="1" applyFill="1" applyBorder="1" applyAlignment="1">
      <alignment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/>
    </xf>
    <xf numFmtId="37" fontId="1" fillId="0" borderId="0" xfId="0" applyFont="1" applyFill="1" applyAlignment="1" applyProtection="1">
      <alignment/>
      <protection/>
    </xf>
    <xf numFmtId="37" fontId="1" fillId="0" borderId="8" xfId="0" applyFont="1" applyFill="1" applyBorder="1" applyAlignment="1" applyProtection="1">
      <alignment/>
      <protection/>
    </xf>
    <xf numFmtId="37" fontId="1" fillId="0" borderId="7" xfId="0" applyFont="1" applyFill="1" applyBorder="1" applyAlignment="1" applyProtection="1">
      <alignment/>
      <protection/>
    </xf>
    <xf numFmtId="37" fontId="1" fillId="0" borderId="0" xfId="0" applyFont="1" applyAlignment="1" quotePrefix="1">
      <alignment/>
    </xf>
    <xf numFmtId="37" fontId="2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right"/>
      <protection/>
    </xf>
    <xf numFmtId="37" fontId="2" fillId="0" borderId="9" xfId="0" applyFont="1" applyBorder="1" applyAlignment="1" applyProtection="1">
      <alignment horizontal="centerContinuous"/>
      <protection/>
    </xf>
    <xf numFmtId="37" fontId="1" fillId="0" borderId="10" xfId="0" applyFont="1" applyBorder="1" applyAlignment="1">
      <alignment horizontal="centerContinuous"/>
    </xf>
    <xf numFmtId="37" fontId="1" fillId="0" borderId="11" xfId="0" applyFont="1" applyBorder="1" applyAlignment="1">
      <alignment horizontal="centerContinuous"/>
    </xf>
    <xf numFmtId="37" fontId="1" fillId="0" borderId="12" xfId="0" applyFont="1" applyBorder="1" applyAlignment="1" applyProtection="1">
      <alignment horizontal="center"/>
      <protection/>
    </xf>
    <xf numFmtId="37" fontId="1" fillId="0" borderId="13" xfId="0" applyFont="1" applyBorder="1" applyAlignment="1" applyProtection="1">
      <alignment horizontal="center"/>
      <protection/>
    </xf>
    <xf numFmtId="37" fontId="1" fillId="0" borderId="12" xfId="0" applyFont="1" applyBorder="1" applyAlignment="1">
      <alignment/>
    </xf>
    <xf numFmtId="37" fontId="1" fillId="0" borderId="14" xfId="0" applyFont="1" applyBorder="1" applyAlignment="1" applyProtection="1">
      <alignment horizontal="center"/>
      <protection/>
    </xf>
    <xf numFmtId="37" fontId="1" fillId="0" borderId="15" xfId="0" applyFont="1" applyBorder="1" applyAlignment="1" applyProtection="1">
      <alignment horizontal="center"/>
      <protection/>
    </xf>
    <xf numFmtId="37" fontId="1" fillId="0" borderId="16" xfId="0" applyFont="1" applyFill="1" applyBorder="1" applyAlignment="1" applyProtection="1">
      <alignment/>
      <protection/>
    </xf>
    <xf numFmtId="37" fontId="1" fillId="0" borderId="16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 applyProtection="1">
      <alignment/>
      <protection/>
    </xf>
    <xf numFmtId="37" fontId="1" fillId="0" borderId="16" xfId="0" applyFont="1" applyBorder="1" applyAlignment="1" applyProtection="1">
      <alignment horizontal="center"/>
      <protection/>
    </xf>
    <xf numFmtId="41" fontId="1" fillId="0" borderId="16" xfId="0" applyNumberFormat="1" applyFont="1" applyFill="1" applyBorder="1" applyAlignment="1" applyProtection="1">
      <alignment horizontal="right"/>
      <protection/>
    </xf>
    <xf numFmtId="41" fontId="1" fillId="0" borderId="16" xfId="0" applyNumberFormat="1" applyFont="1" applyFill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 applyProtection="1">
      <alignment horizontal="right"/>
      <protection/>
    </xf>
    <xf numFmtId="41" fontId="1" fillId="0" borderId="16" xfId="0" applyNumberFormat="1" applyFont="1" applyBorder="1" applyAlignment="1" applyProtection="1">
      <alignment horizontal="center"/>
      <protection/>
    </xf>
    <xf numFmtId="41" fontId="1" fillId="0" borderId="0" xfId="0" applyNumberFormat="1" applyFont="1" applyFill="1" applyAlignment="1" applyProtection="1">
      <alignment horizontal="right"/>
      <protection/>
    </xf>
    <xf numFmtId="41" fontId="1" fillId="0" borderId="17" xfId="0" applyNumberFormat="1" applyFont="1" applyFill="1" applyBorder="1" applyAlignment="1" applyProtection="1">
      <alignment horizontal="right"/>
      <protection/>
    </xf>
    <xf numFmtId="37" fontId="1" fillId="0" borderId="18" xfId="0" applyFont="1" applyFill="1" applyBorder="1" applyAlignment="1" applyProtection="1">
      <alignment horizontal="center"/>
      <protection/>
    </xf>
    <xf numFmtId="37" fontId="1" fillId="0" borderId="18" xfId="0" applyFont="1" applyBorder="1" applyAlignment="1" applyProtection="1">
      <alignment horizontal="center"/>
      <protection/>
    </xf>
    <xf numFmtId="37" fontId="1" fillId="0" borderId="17" xfId="0" applyFont="1" applyFill="1" applyBorder="1" applyAlignment="1" applyProtection="1">
      <alignment/>
      <protection/>
    </xf>
    <xf numFmtId="37" fontId="1" fillId="0" borderId="17" xfId="0" applyFont="1" applyFill="1" applyBorder="1" applyAlignment="1" applyProtection="1">
      <alignment horizontal="center"/>
      <protection/>
    </xf>
    <xf numFmtId="37" fontId="1" fillId="0" borderId="17" xfId="0" applyFont="1" applyBorder="1" applyAlignment="1" applyProtection="1">
      <alignment horizontal="center"/>
      <protection/>
    </xf>
    <xf numFmtId="37" fontId="7" fillId="0" borderId="0" xfId="0" applyFont="1" applyAlignment="1">
      <alignment horizontal="centerContinuous"/>
    </xf>
    <xf numFmtId="41" fontId="1" fillId="0" borderId="17" xfId="0" applyNumberFormat="1" applyFont="1" applyFill="1" applyBorder="1" applyAlignment="1" applyProtection="1">
      <alignment horizontal="center"/>
      <protection/>
    </xf>
    <xf numFmtId="41" fontId="1" fillId="0" borderId="0" xfId="0" applyNumberFormat="1" applyFont="1" applyFill="1" applyBorder="1" applyAlignment="1" applyProtection="1">
      <alignment/>
      <protection/>
    </xf>
    <xf numFmtId="41" fontId="1" fillId="0" borderId="17" xfId="0" applyNumberFormat="1" applyFont="1" applyBorder="1" applyAlignment="1" applyProtection="1">
      <alignment horizontal="center"/>
      <protection/>
    </xf>
    <xf numFmtId="37" fontId="7" fillId="0" borderId="0" xfId="0" applyFont="1" applyAlignment="1">
      <alignment/>
    </xf>
    <xf numFmtId="41" fontId="1" fillId="0" borderId="0" xfId="0" applyNumberFormat="1" applyFont="1" applyFill="1" applyAlignment="1" applyProtection="1">
      <alignment horizontal="center"/>
      <protection/>
    </xf>
    <xf numFmtId="41" fontId="1" fillId="0" borderId="0" xfId="0" applyNumberFormat="1" applyFont="1" applyAlignment="1" applyProtection="1">
      <alignment horizontal="center"/>
      <protection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Alignment="1">
      <alignment horizontal="center"/>
    </xf>
    <xf numFmtId="43" fontId="1" fillId="0" borderId="16" xfId="15" applyNumberFormat="1" applyFont="1" applyFill="1" applyBorder="1" applyAlignment="1" applyProtection="1">
      <alignment/>
      <protection/>
    </xf>
    <xf numFmtId="43" fontId="1" fillId="0" borderId="16" xfId="15" applyFont="1" applyFill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43" fontId="1" fillId="0" borderId="0" xfId="15" applyFont="1" applyFill="1" applyAlignment="1">
      <alignment/>
    </xf>
    <xf numFmtId="43" fontId="1" fillId="0" borderId="19" xfId="15" applyFont="1" applyFill="1" applyBorder="1" applyAlignment="1">
      <alignment/>
    </xf>
    <xf numFmtId="37" fontId="4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applyProtection="1">
      <alignment horizontal="center"/>
      <protection/>
    </xf>
    <xf numFmtId="43" fontId="1" fillId="0" borderId="19" xfId="15" applyFont="1" applyFill="1" applyBorder="1" applyAlignment="1" quotePrefix="1">
      <alignment horizontal="center"/>
    </xf>
    <xf numFmtId="43" fontId="1" fillId="0" borderId="19" xfId="15" applyFont="1" applyFill="1" applyBorder="1" applyAlignment="1">
      <alignment horizontal="center"/>
    </xf>
    <xf numFmtId="37" fontId="1" fillId="0" borderId="20" xfId="0" applyFont="1" applyBorder="1" applyAlignment="1" applyProtection="1">
      <alignment horizontal="center"/>
      <protection/>
    </xf>
    <xf numFmtId="37" fontId="1" fillId="0" borderId="21" xfId="0" applyFont="1" applyBorder="1" applyAlignment="1" applyProtection="1">
      <alignment horizontal="center"/>
      <protection/>
    </xf>
    <xf numFmtId="37" fontId="1" fillId="0" borderId="22" xfId="0" applyFont="1" applyBorder="1" applyAlignment="1" applyProtection="1">
      <alignment horizontal="center"/>
      <protection/>
    </xf>
    <xf numFmtId="37" fontId="1" fillId="0" borderId="23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99"/>
  <sheetViews>
    <sheetView view="pageBreakPreview" zoomScale="60" zoomScaleNormal="75" workbookViewId="0" topLeftCell="A1">
      <selection activeCell="H8" sqref="H8:J14"/>
    </sheetView>
  </sheetViews>
  <sheetFormatPr defaultColWidth="9.7109375" defaultRowHeight="12.75"/>
  <cols>
    <col min="1" max="1" width="3.7109375" style="2" customWidth="1"/>
    <col min="2" max="2" width="5.7109375" style="2" customWidth="1"/>
    <col min="3" max="3" width="10.7109375" style="2" customWidth="1"/>
    <col min="4" max="4" width="9.7109375" style="2" customWidth="1"/>
    <col min="5" max="5" width="7.8515625" style="2" customWidth="1"/>
    <col min="6" max="6" width="11.7109375" style="2" customWidth="1"/>
    <col min="7" max="7" width="15.57421875" style="2" customWidth="1"/>
    <col min="8" max="8" width="15.28125" style="2" customWidth="1"/>
    <col min="9" max="9" width="4.8515625" style="2" customWidth="1"/>
    <col min="10" max="10" width="14.28125" style="2" customWidth="1"/>
    <col min="11" max="11" width="11.421875" style="2" customWidth="1"/>
    <col min="12" max="12" width="12.7109375" style="2" bestFit="1" customWidth="1"/>
    <col min="13" max="16384" width="9.7109375" style="2" customWidth="1"/>
  </cols>
  <sheetData>
    <row r="1" spans="1:13" ht="12" customHeight="1">
      <c r="A1" s="93" t="s">
        <v>136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"/>
      <c r="M1" s="1"/>
    </row>
    <row r="2" spans="1:13" ht="12" customHeight="1">
      <c r="A2" s="92" t="s">
        <v>137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3"/>
      <c r="M2" s="3"/>
    </row>
    <row r="3" spans="1:13" ht="12" customHeight="1">
      <c r="A3" s="92" t="s">
        <v>138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3"/>
      <c r="M3" s="3"/>
    </row>
    <row r="4" spans="1:10" ht="12" customHeight="1">
      <c r="A4" s="4"/>
      <c r="J4" s="5"/>
    </row>
    <row r="5" spans="1:11" ht="12" customHeight="1">
      <c r="A5" s="91" t="s">
        <v>139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ht="12" customHeight="1"/>
    <row r="7" ht="12.75">
      <c r="A7" s="4" t="s">
        <v>66</v>
      </c>
    </row>
    <row r="8" spans="1:10" ht="12" customHeight="1">
      <c r="A8" s="6"/>
      <c r="B8" s="6"/>
      <c r="C8" s="6"/>
      <c r="D8" s="6"/>
      <c r="E8" s="6"/>
      <c r="H8" s="7" t="s">
        <v>67</v>
      </c>
      <c r="J8" s="7" t="s">
        <v>67</v>
      </c>
    </row>
    <row r="9" spans="1:10" ht="12" customHeight="1">
      <c r="A9" s="6"/>
      <c r="B9" s="6"/>
      <c r="C9" s="6"/>
      <c r="D9" s="6"/>
      <c r="E9" s="6"/>
      <c r="H9" s="8" t="s">
        <v>68</v>
      </c>
      <c r="J9" s="8" t="s">
        <v>5</v>
      </c>
    </row>
    <row r="10" spans="1:10" ht="12.75">
      <c r="A10" s="6"/>
      <c r="B10" s="6"/>
      <c r="C10" s="6"/>
      <c r="D10" s="6"/>
      <c r="E10" s="6"/>
      <c r="H10" s="8" t="s">
        <v>4</v>
      </c>
      <c r="J10" s="8" t="s">
        <v>69</v>
      </c>
    </row>
    <row r="11" spans="1:10" ht="12.75">
      <c r="A11" s="6"/>
      <c r="B11" s="6"/>
      <c r="C11" s="6"/>
      <c r="D11" s="6"/>
      <c r="E11" s="6"/>
      <c r="H11" s="8" t="s">
        <v>7</v>
      </c>
      <c r="J11" s="8" t="s">
        <v>70</v>
      </c>
    </row>
    <row r="12" spans="1:10" ht="12.75">
      <c r="A12" s="6"/>
      <c r="B12" s="6"/>
      <c r="C12" s="6"/>
      <c r="D12" s="6"/>
      <c r="E12" s="6"/>
      <c r="H12" s="8" t="s">
        <v>140</v>
      </c>
      <c r="J12" s="8" t="s">
        <v>142</v>
      </c>
    </row>
    <row r="13" spans="1:10" ht="12.75">
      <c r="A13" s="6"/>
      <c r="B13" s="6"/>
      <c r="C13" s="6"/>
      <c r="D13" s="6"/>
      <c r="E13" s="6"/>
      <c r="H13" s="8"/>
      <c r="J13" s="9" t="s">
        <v>132</v>
      </c>
    </row>
    <row r="14" spans="1:10" ht="12.75">
      <c r="A14" s="6"/>
      <c r="B14" s="6"/>
      <c r="C14" s="6"/>
      <c r="D14" s="6"/>
      <c r="E14" s="6"/>
      <c r="H14" s="10" t="s">
        <v>12</v>
      </c>
      <c r="J14" s="10" t="s">
        <v>12</v>
      </c>
    </row>
    <row r="15" spans="1:5" ht="12" customHeight="1">
      <c r="A15" s="6"/>
      <c r="B15" s="6"/>
      <c r="C15" s="6"/>
      <c r="D15" s="6"/>
      <c r="E15" s="6"/>
    </row>
    <row r="16" spans="2:11" ht="12.75" customHeight="1">
      <c r="B16" s="11" t="s">
        <v>71</v>
      </c>
      <c r="C16" s="6"/>
      <c r="D16" s="6"/>
      <c r="E16" s="6"/>
      <c r="H16" s="2">
        <v>76102</v>
      </c>
      <c r="J16" s="2">
        <v>79351</v>
      </c>
      <c r="K16" s="6"/>
    </row>
    <row r="17" spans="2:11" ht="12.75">
      <c r="B17" s="11" t="s">
        <v>144</v>
      </c>
      <c r="C17" s="6"/>
      <c r="D17" s="6"/>
      <c r="E17" s="6"/>
      <c r="H17" s="2">
        <v>16027</v>
      </c>
      <c r="J17" s="2">
        <v>16526</v>
      </c>
      <c r="K17" s="6"/>
    </row>
    <row r="18" spans="2:11" ht="12.75">
      <c r="B18" s="11" t="s">
        <v>145</v>
      </c>
      <c r="C18" s="6"/>
      <c r="D18" s="6"/>
      <c r="E18" s="6"/>
      <c r="K18" s="6"/>
    </row>
    <row r="19" spans="2:11" ht="12.75">
      <c r="B19" s="11"/>
      <c r="C19" s="12" t="s">
        <v>146</v>
      </c>
      <c r="D19" s="6"/>
      <c r="E19" s="6"/>
      <c r="H19" s="2">
        <v>161703</v>
      </c>
      <c r="J19" s="2">
        <v>161442</v>
      </c>
      <c r="K19" s="6"/>
    </row>
    <row r="20" spans="2:10" ht="12" customHeight="1">
      <c r="B20" s="11"/>
      <c r="C20" s="13" t="s">
        <v>112</v>
      </c>
      <c r="H20" s="2">
        <v>307630</v>
      </c>
      <c r="J20" s="2">
        <v>304579</v>
      </c>
    </row>
    <row r="21" ht="12" customHeight="1">
      <c r="B21" s="11"/>
    </row>
    <row r="22" spans="2:10" ht="12" customHeight="1">
      <c r="B22" s="11" t="s">
        <v>74</v>
      </c>
      <c r="H22" s="14"/>
      <c r="J22" s="14"/>
    </row>
    <row r="23" spans="2:10" ht="12" customHeight="1">
      <c r="B23" s="11"/>
      <c r="C23" s="13" t="s">
        <v>76</v>
      </c>
      <c r="H23" s="15">
        <v>48353</v>
      </c>
      <c r="J23" s="15">
        <v>85896</v>
      </c>
    </row>
    <row r="24" spans="3:10" ht="12" customHeight="1">
      <c r="C24" s="16" t="s">
        <v>75</v>
      </c>
      <c r="H24" s="15">
        <v>109329</v>
      </c>
      <c r="J24" s="15">
        <v>64142</v>
      </c>
    </row>
    <row r="25" spans="3:10" ht="12" customHeight="1">
      <c r="C25" s="16" t="s">
        <v>113</v>
      </c>
      <c r="H25" s="15">
        <f>33586+18+42796</f>
        <v>76400</v>
      </c>
      <c r="J25" s="15">
        <v>73092</v>
      </c>
    </row>
    <row r="26" spans="3:10" ht="12" customHeight="1">
      <c r="C26" s="16" t="s">
        <v>147</v>
      </c>
      <c r="H26" s="15">
        <v>432</v>
      </c>
      <c r="J26" s="15">
        <v>2032</v>
      </c>
    </row>
    <row r="27" spans="3:10" ht="12" customHeight="1">
      <c r="C27" s="16" t="s">
        <v>148</v>
      </c>
      <c r="H27" s="15">
        <v>18099</v>
      </c>
      <c r="J27" s="15">
        <v>16939</v>
      </c>
    </row>
    <row r="28" spans="3:10" ht="12" customHeight="1">
      <c r="C28" s="16" t="s">
        <v>149</v>
      </c>
      <c r="H28" s="15">
        <v>219</v>
      </c>
      <c r="J28" s="15">
        <v>219</v>
      </c>
    </row>
    <row r="29" spans="3:10" ht="12.75">
      <c r="C29" s="16" t="s">
        <v>77</v>
      </c>
      <c r="H29" s="17">
        <v>2609</v>
      </c>
      <c r="J29" s="17">
        <v>2079</v>
      </c>
    </row>
    <row r="30" spans="8:10" ht="12" customHeight="1">
      <c r="H30" s="17">
        <f>SUM(H22:H29)</f>
        <v>255441</v>
      </c>
      <c r="J30" s="17">
        <f>SUM(J22:J29)</f>
        <v>244399</v>
      </c>
    </row>
    <row r="31" spans="2:10" ht="12" customHeight="1">
      <c r="B31" s="11" t="s">
        <v>79</v>
      </c>
      <c r="H31" s="15"/>
      <c r="J31" s="15"/>
    </row>
    <row r="32" spans="3:10" ht="12" customHeight="1">
      <c r="C32" s="16" t="s">
        <v>80</v>
      </c>
      <c r="H32" s="18">
        <f>+J126</f>
        <v>24829.455108359132</v>
      </c>
      <c r="J32" s="15">
        <v>52517</v>
      </c>
    </row>
    <row r="33" spans="3:10" ht="12" customHeight="1">
      <c r="C33" s="16" t="s">
        <v>114</v>
      </c>
      <c r="H33" s="15">
        <v>69405</v>
      </c>
      <c r="J33" s="15">
        <v>60264</v>
      </c>
    </row>
    <row r="34" spans="3:10" ht="12" customHeight="1">
      <c r="C34" s="16" t="s">
        <v>150</v>
      </c>
      <c r="H34" s="15">
        <v>3056</v>
      </c>
      <c r="J34" s="15">
        <v>7047</v>
      </c>
    </row>
    <row r="35" spans="3:10" ht="12" customHeight="1">
      <c r="C35" s="16" t="s">
        <v>81</v>
      </c>
      <c r="H35" s="15">
        <v>0</v>
      </c>
      <c r="J35" s="15">
        <v>4531</v>
      </c>
    </row>
    <row r="36" spans="3:10" ht="12" customHeight="1">
      <c r="C36" s="13" t="s">
        <v>151</v>
      </c>
      <c r="H36" s="19">
        <v>9841</v>
      </c>
      <c r="J36" s="15">
        <v>3623</v>
      </c>
    </row>
    <row r="37" spans="3:10" ht="12" customHeight="1">
      <c r="C37" s="13" t="s">
        <v>152</v>
      </c>
      <c r="H37" s="15">
        <v>0</v>
      </c>
      <c r="J37" s="15">
        <v>218</v>
      </c>
    </row>
    <row r="38" spans="3:10" ht="12" customHeight="1">
      <c r="C38" s="11"/>
      <c r="H38" s="20">
        <f>SUM(H32:H37)</f>
        <v>107131.45510835914</v>
      </c>
      <c r="J38" s="20">
        <f>SUM(J32:J37)</f>
        <v>128200</v>
      </c>
    </row>
    <row r="39" ht="12" customHeight="1"/>
    <row r="40" spans="2:10" ht="12" customHeight="1">
      <c r="B40" s="11" t="s">
        <v>83</v>
      </c>
      <c r="H40" s="2">
        <f>+H30-H38</f>
        <v>148309.54489164086</v>
      </c>
      <c r="J40" s="2">
        <f>+J30-J38</f>
        <v>116199</v>
      </c>
    </row>
    <row r="41" spans="8:10" ht="13.5" customHeight="1" thickBot="1">
      <c r="H41" s="21">
        <f>SUM(H16:H20)+H40</f>
        <v>709771.5448916409</v>
      </c>
      <c r="J41" s="21">
        <f>SUM(J16:J20)+J40</f>
        <v>678097</v>
      </c>
    </row>
    <row r="42" spans="8:10" ht="13.5" customHeight="1">
      <c r="H42" s="22"/>
      <c r="J42" s="22"/>
    </row>
    <row r="43" ht="12" customHeight="1">
      <c r="B43" s="2" t="s">
        <v>115</v>
      </c>
    </row>
    <row r="44" ht="12" customHeight="1"/>
    <row r="45" spans="2:10" ht="12.75">
      <c r="B45" s="11" t="s">
        <v>85</v>
      </c>
      <c r="H45" s="2">
        <v>314667</v>
      </c>
      <c r="J45" s="2">
        <v>314667</v>
      </c>
    </row>
    <row r="46" ht="12.75">
      <c r="B46" s="11" t="s">
        <v>153</v>
      </c>
    </row>
    <row r="47" spans="3:10" ht="12.75">
      <c r="C47" s="16" t="s">
        <v>86</v>
      </c>
      <c r="H47" s="14">
        <v>116320</v>
      </c>
      <c r="J47" s="14">
        <v>116320</v>
      </c>
    </row>
    <row r="48" spans="3:10" ht="12.75">
      <c r="C48" s="16" t="s">
        <v>154</v>
      </c>
      <c r="H48" s="15">
        <v>1891</v>
      </c>
      <c r="J48" s="15">
        <v>1883</v>
      </c>
    </row>
    <row r="49" spans="3:10" ht="12.75">
      <c r="C49" s="13" t="s">
        <v>155</v>
      </c>
      <c r="H49" s="15">
        <v>126822</v>
      </c>
      <c r="J49" s="15">
        <v>126822</v>
      </c>
    </row>
    <row r="50" spans="3:10" ht="12.75">
      <c r="C50" s="16" t="s">
        <v>127</v>
      </c>
      <c r="H50" s="17">
        <f>+J50+KLSEPL!I72</f>
        <v>77016</v>
      </c>
      <c r="J50" s="17">
        <v>55464</v>
      </c>
    </row>
    <row r="51" spans="3:10" ht="12.75">
      <c r="C51" s="16"/>
      <c r="H51" s="22">
        <f>SUM(H47:H50)</f>
        <v>322049</v>
      </c>
      <c r="J51" s="22">
        <f>SUM(J47:J50)</f>
        <v>300489</v>
      </c>
    </row>
    <row r="52" spans="2:10" ht="12.75">
      <c r="B52" s="11" t="s">
        <v>88</v>
      </c>
      <c r="C52" s="11"/>
      <c r="H52" s="2">
        <v>3866</v>
      </c>
      <c r="J52" s="2">
        <v>3389</v>
      </c>
    </row>
    <row r="53" spans="2:10" ht="12.75">
      <c r="B53" s="11" t="s">
        <v>156</v>
      </c>
      <c r="H53" s="23">
        <f>+J141</f>
        <v>68076.545</v>
      </c>
      <c r="J53" s="2">
        <v>58439</v>
      </c>
    </row>
    <row r="54" spans="2:10" ht="12" customHeight="1">
      <c r="B54" s="11" t="s">
        <v>116</v>
      </c>
      <c r="H54" s="2">
        <v>1113</v>
      </c>
      <c r="J54" s="2">
        <v>1113</v>
      </c>
    </row>
    <row r="55" spans="2:10" ht="13.5" customHeight="1" thickBot="1">
      <c r="B55" s="11"/>
      <c r="H55" s="21">
        <f>SUM(H51:H54)+H45</f>
        <v>709771.5449999999</v>
      </c>
      <c r="J55" s="21">
        <f>SUM(J51:J54)+J45</f>
        <v>678097</v>
      </c>
    </row>
    <row r="56" spans="2:10" ht="13.5" customHeight="1">
      <c r="B56" s="11"/>
      <c r="H56" s="22"/>
      <c r="J56" s="22"/>
    </row>
    <row r="57" spans="2:10" ht="13.5" customHeight="1" thickBot="1">
      <c r="B57" s="11" t="s">
        <v>135</v>
      </c>
      <c r="H57" s="24">
        <f>(+H41-H52-H53-H54)/H45</f>
        <v>2.0234597205669513</v>
      </c>
      <c r="J57" s="24">
        <f>(+J41-J52-J53-J54)/J45</f>
        <v>1.9549428443402073</v>
      </c>
    </row>
    <row r="58" spans="2:10" ht="13.5" customHeight="1">
      <c r="B58" s="11"/>
      <c r="H58" s="25"/>
      <c r="J58" s="25"/>
    </row>
    <row r="59" spans="1:13" ht="12" customHeight="1">
      <c r="A59" s="93" t="s">
        <v>136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1"/>
      <c r="M59" s="1"/>
    </row>
    <row r="60" spans="1:13" ht="12" customHeight="1">
      <c r="A60" s="92" t="s">
        <v>137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3"/>
      <c r="M60" s="3"/>
    </row>
    <row r="61" spans="1:13" ht="12" customHeight="1">
      <c r="A61" s="92" t="s">
        <v>138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3"/>
      <c r="M61" s="3"/>
    </row>
    <row r="62" spans="1:10" ht="12" customHeight="1">
      <c r="A62" s="4"/>
      <c r="J62" s="5"/>
    </row>
    <row r="63" spans="1:11" ht="12" customHeight="1">
      <c r="A63" s="91" t="s">
        <v>139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</row>
    <row r="65" ht="12.75">
      <c r="A65" s="4" t="s">
        <v>92</v>
      </c>
    </row>
    <row r="67" spans="1:11" ht="12.75">
      <c r="A67" s="11" t="s">
        <v>13</v>
      </c>
      <c r="B67" s="11" t="s">
        <v>124</v>
      </c>
      <c r="C67" s="6"/>
      <c r="D67" s="6"/>
      <c r="E67" s="6"/>
      <c r="F67" s="6"/>
      <c r="G67" s="6"/>
      <c r="H67" s="6"/>
      <c r="I67" s="6"/>
      <c r="J67" s="6"/>
      <c r="K67" s="6"/>
    </row>
    <row r="68" spans="2:11" ht="12.75">
      <c r="B68" s="11" t="s">
        <v>125</v>
      </c>
      <c r="C68" s="6"/>
      <c r="D68" s="6"/>
      <c r="E68" s="6"/>
      <c r="F68" s="6"/>
      <c r="G68" s="6"/>
      <c r="H68" s="6"/>
      <c r="I68" s="6"/>
      <c r="J68" s="6"/>
      <c r="K68" s="6"/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2" s="23" customFormat="1" ht="12" customHeight="1">
      <c r="A70" s="26" t="s">
        <v>20</v>
      </c>
      <c r="B70" s="26" t="s">
        <v>205</v>
      </c>
    </row>
    <row r="71" spans="1:2" s="23" customFormat="1" ht="12" customHeight="1">
      <c r="A71" s="26"/>
      <c r="B71" s="26" t="s">
        <v>204</v>
      </c>
    </row>
    <row r="72" ht="12" customHeight="1"/>
    <row r="73" spans="1:2" ht="12" customHeight="1">
      <c r="A73" s="11" t="s">
        <v>55</v>
      </c>
      <c r="B73" s="11" t="s">
        <v>224</v>
      </c>
    </row>
    <row r="74" ht="12" customHeight="1"/>
    <row r="75" spans="1:2" ht="12" customHeight="1">
      <c r="A75" s="11" t="s">
        <v>72</v>
      </c>
      <c r="B75" s="11" t="s">
        <v>206</v>
      </c>
    </row>
    <row r="76" spans="1:2" ht="12" customHeight="1">
      <c r="A76" s="11"/>
      <c r="B76" s="11"/>
    </row>
    <row r="77" spans="8:10" ht="12.75">
      <c r="H77" s="27" t="s">
        <v>216</v>
      </c>
      <c r="I77" s="22"/>
      <c r="J77" s="27" t="s">
        <v>219</v>
      </c>
    </row>
    <row r="78" spans="8:10" ht="12.75">
      <c r="H78" s="27" t="s">
        <v>217</v>
      </c>
      <c r="I78" s="22"/>
      <c r="J78" s="27" t="s">
        <v>220</v>
      </c>
    </row>
    <row r="79" spans="8:10" ht="12.75">
      <c r="H79" s="27" t="s">
        <v>218</v>
      </c>
      <c r="I79" s="22"/>
      <c r="J79" s="27" t="s">
        <v>221</v>
      </c>
    </row>
    <row r="80" spans="8:10" ht="12.75">
      <c r="H80" s="3" t="s">
        <v>140</v>
      </c>
      <c r="J80" s="3" t="s">
        <v>140</v>
      </c>
    </row>
    <row r="81" spans="8:10" ht="12.75">
      <c r="H81" s="28" t="s">
        <v>12</v>
      </c>
      <c r="J81" s="28" t="s">
        <v>12</v>
      </c>
    </row>
    <row r="82" spans="2:10" ht="12.75">
      <c r="B82" s="11" t="s">
        <v>93</v>
      </c>
      <c r="H82" s="29">
        <v>0</v>
      </c>
      <c r="I82" s="30"/>
      <c r="J82" s="29">
        <v>0</v>
      </c>
    </row>
    <row r="83" spans="2:10" ht="12.75">
      <c r="B83" s="11" t="s">
        <v>117</v>
      </c>
      <c r="H83" s="29">
        <v>0</v>
      </c>
      <c r="I83" s="30"/>
      <c r="J83" s="29">
        <v>0</v>
      </c>
    </row>
    <row r="84" spans="2:10" ht="12.75">
      <c r="B84" s="11" t="s">
        <v>222</v>
      </c>
      <c r="H84" s="29">
        <v>-53</v>
      </c>
      <c r="I84" s="30"/>
      <c r="J84" s="29">
        <v>220</v>
      </c>
    </row>
    <row r="85" spans="2:10" ht="12.75">
      <c r="B85" s="11" t="s">
        <v>94</v>
      </c>
      <c r="H85" s="29">
        <v>7</v>
      </c>
      <c r="I85" s="30"/>
      <c r="J85" s="29">
        <v>7</v>
      </c>
    </row>
    <row r="86" spans="8:10" ht="13.5" thickBot="1">
      <c r="H86" s="31">
        <f>+H84+H85</f>
        <v>-46</v>
      </c>
      <c r="I86" s="30"/>
      <c r="J86" s="31">
        <f>SUM(J82:J85)</f>
        <v>227</v>
      </c>
    </row>
    <row r="87" ht="12" customHeight="1"/>
    <row r="88" spans="1:2" ht="12" customHeight="1">
      <c r="A88" s="11" t="s">
        <v>73</v>
      </c>
      <c r="B88" s="11" t="s">
        <v>236</v>
      </c>
    </row>
    <row r="89" ht="12" customHeight="1"/>
    <row r="90" spans="1:11" ht="12.75">
      <c r="A90" s="11" t="s">
        <v>78</v>
      </c>
      <c r="B90" s="11" t="s">
        <v>237</v>
      </c>
      <c r="C90" s="6"/>
      <c r="D90" s="6"/>
      <c r="E90" s="6"/>
      <c r="F90" s="6"/>
      <c r="G90" s="6"/>
      <c r="H90" s="6"/>
      <c r="I90" s="6"/>
      <c r="J90" s="6"/>
      <c r="K90" s="6"/>
    </row>
    <row r="92" spans="1:2" s="23" customFormat="1" ht="12.75">
      <c r="A92" s="26" t="s">
        <v>82</v>
      </c>
      <c r="B92" s="26" t="s">
        <v>238</v>
      </c>
    </row>
    <row r="93" spans="1:2" s="23" customFormat="1" ht="12.75">
      <c r="A93" s="26"/>
      <c r="B93" s="26" t="s">
        <v>239</v>
      </c>
    </row>
    <row r="95" spans="1:11" ht="12.75">
      <c r="A95" s="11" t="s">
        <v>84</v>
      </c>
      <c r="B95" s="11" t="s">
        <v>225</v>
      </c>
      <c r="C95" s="6"/>
      <c r="D95" s="6"/>
      <c r="E95" s="6"/>
      <c r="F95" s="6"/>
      <c r="G95" s="6"/>
      <c r="H95" s="6"/>
      <c r="I95" s="6"/>
      <c r="J95" s="6"/>
      <c r="K95" s="6"/>
    </row>
    <row r="96" spans="2:11" ht="12.75">
      <c r="B96" s="11" t="s">
        <v>126</v>
      </c>
      <c r="C96" s="6"/>
      <c r="D96" s="6"/>
      <c r="E96" s="6"/>
      <c r="F96" s="6"/>
      <c r="G96" s="6"/>
      <c r="H96" s="6"/>
      <c r="I96" s="6"/>
      <c r="J96" s="6"/>
      <c r="K96" s="6"/>
    </row>
    <row r="97" spans="2:11" ht="12.75">
      <c r="B97" s="11" t="s">
        <v>226</v>
      </c>
      <c r="C97" s="6"/>
      <c r="D97" s="6"/>
      <c r="E97" s="6"/>
      <c r="F97" s="6"/>
      <c r="G97" s="6"/>
      <c r="H97" s="6"/>
      <c r="I97" s="6"/>
      <c r="J97" s="6"/>
      <c r="K97" s="6"/>
    </row>
    <row r="98" spans="2:11" ht="12.75">
      <c r="B98" s="11" t="s">
        <v>158</v>
      </c>
      <c r="C98" s="6"/>
      <c r="D98" s="6"/>
      <c r="E98" s="6"/>
      <c r="F98" s="6"/>
      <c r="G98" s="6"/>
      <c r="H98" s="6"/>
      <c r="I98" s="6"/>
      <c r="J98" s="6"/>
      <c r="K98" s="6"/>
    </row>
    <row r="99" spans="2:11" ht="6.75" customHeight="1">
      <c r="B99" s="11"/>
      <c r="C99" s="6"/>
      <c r="D99" s="6"/>
      <c r="E99" s="6"/>
      <c r="F99" s="6"/>
      <c r="G99" s="6"/>
      <c r="H99" s="6"/>
      <c r="I99" s="6"/>
      <c r="J99" s="6"/>
      <c r="K99" s="6"/>
    </row>
    <row r="100" spans="2:11" ht="12.75">
      <c r="B100" s="11" t="s">
        <v>195</v>
      </c>
      <c r="C100" s="6"/>
      <c r="D100" s="6"/>
      <c r="E100" s="6"/>
      <c r="F100" s="6"/>
      <c r="G100" s="6"/>
      <c r="H100" s="6"/>
      <c r="I100" s="6"/>
      <c r="J100" s="6"/>
      <c r="K100" s="6"/>
    </row>
    <row r="101" s="32" customFormat="1" ht="12.75">
      <c r="B101" s="32" t="s">
        <v>207</v>
      </c>
    </row>
    <row r="102" spans="2:11" ht="12.75"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11" t="s">
        <v>87</v>
      </c>
      <c r="B103" s="11" t="s">
        <v>159</v>
      </c>
      <c r="C103" s="6"/>
      <c r="D103" s="6"/>
      <c r="E103" s="6"/>
      <c r="F103" s="6"/>
      <c r="G103" s="6"/>
      <c r="H103" s="6"/>
      <c r="I103" s="6"/>
      <c r="J103" s="6"/>
      <c r="K103" s="6"/>
    </row>
    <row r="104" spans="2:11" ht="12.75"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11" t="s">
        <v>89</v>
      </c>
      <c r="B105" s="11" t="s">
        <v>208</v>
      </c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11"/>
      <c r="B106" s="11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11" t="s">
        <v>90</v>
      </c>
      <c r="B107" s="11" t="s">
        <v>202</v>
      </c>
      <c r="C107" s="6"/>
      <c r="D107" s="6"/>
      <c r="E107" s="6"/>
      <c r="F107" s="6"/>
      <c r="G107" s="6"/>
      <c r="H107" s="6"/>
      <c r="I107" s="6"/>
      <c r="J107" s="6"/>
      <c r="K107" s="6"/>
    </row>
    <row r="108" spans="2:11" ht="12.75">
      <c r="B108" s="11" t="s">
        <v>227</v>
      </c>
      <c r="C108" s="6"/>
      <c r="D108" s="6"/>
      <c r="E108" s="6"/>
      <c r="F108" s="6"/>
      <c r="G108" s="6"/>
      <c r="H108" s="6"/>
      <c r="I108" s="6"/>
      <c r="J108" s="6"/>
      <c r="K108" s="6"/>
    </row>
    <row r="109" spans="2:11" ht="12.75">
      <c r="B109" s="11" t="s">
        <v>228</v>
      </c>
      <c r="C109" s="6"/>
      <c r="D109" s="6"/>
      <c r="E109" s="6"/>
      <c r="F109" s="6"/>
      <c r="G109" s="6"/>
      <c r="H109" s="6"/>
      <c r="I109" s="6"/>
      <c r="J109" s="6"/>
      <c r="K109" s="6"/>
    </row>
    <row r="110" spans="2:11" ht="12.75">
      <c r="B110" s="11"/>
      <c r="C110" s="6"/>
      <c r="D110" s="6"/>
      <c r="E110" s="6"/>
      <c r="F110" s="6"/>
      <c r="G110" s="6"/>
      <c r="H110" s="6"/>
      <c r="I110" s="6"/>
      <c r="J110" s="6"/>
      <c r="K110" s="6"/>
    </row>
    <row r="111" spans="1:13" ht="12" customHeight="1">
      <c r="A111" s="93" t="s">
        <v>136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1"/>
      <c r="M111" s="1"/>
    </row>
    <row r="112" spans="1:13" ht="12" customHeight="1">
      <c r="A112" s="92" t="s">
        <v>137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3"/>
      <c r="M112" s="3"/>
    </row>
    <row r="113" spans="1:13" ht="12" customHeight="1">
      <c r="A113" s="92" t="s">
        <v>138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3"/>
      <c r="M113" s="3"/>
    </row>
    <row r="114" spans="1:10" ht="12" customHeight="1">
      <c r="A114" s="4"/>
      <c r="J114" s="5"/>
    </row>
    <row r="115" spans="1:11" ht="12" customHeight="1">
      <c r="A115" s="91" t="s">
        <v>139</v>
      </c>
      <c r="B115" s="91"/>
      <c r="C115" s="91"/>
      <c r="D115" s="91"/>
      <c r="E115" s="91"/>
      <c r="F115" s="91"/>
      <c r="G115" s="91"/>
      <c r="H115" s="91"/>
      <c r="I115" s="91"/>
      <c r="J115" s="91"/>
      <c r="K115" s="91"/>
    </row>
    <row r="116" spans="1:2" ht="12" customHeight="1">
      <c r="A116" s="11"/>
      <c r="B116" s="32"/>
    </row>
    <row r="117" ht="12" customHeight="1">
      <c r="A117" s="4" t="s">
        <v>95</v>
      </c>
    </row>
    <row r="118" spans="1:2" ht="12" customHeight="1">
      <c r="A118" s="11"/>
      <c r="B118" s="32"/>
    </row>
    <row r="119" spans="1:2" s="23" customFormat="1" ht="12" customHeight="1">
      <c r="A119" s="26" t="s">
        <v>91</v>
      </c>
      <c r="B119" s="33" t="s">
        <v>118</v>
      </c>
    </row>
    <row r="120" s="23" customFormat="1" ht="12.75"/>
    <row r="121" spans="2:10" s="23" customFormat="1" ht="12" customHeight="1">
      <c r="B121" s="23" t="s">
        <v>119</v>
      </c>
      <c r="J121" s="34" t="s">
        <v>12</v>
      </c>
    </row>
    <row r="122" spans="3:10" s="23" customFormat="1" ht="12" customHeight="1">
      <c r="C122" s="23" t="s">
        <v>121</v>
      </c>
      <c r="D122" s="23" t="s">
        <v>168</v>
      </c>
      <c r="J122" s="35">
        <v>1839</v>
      </c>
    </row>
    <row r="123" spans="4:10" s="23" customFormat="1" ht="12.75">
      <c r="D123" s="23" t="s">
        <v>169</v>
      </c>
      <c r="I123" s="36"/>
      <c r="J123" s="18">
        <v>13454</v>
      </c>
    </row>
    <row r="124" spans="4:10" s="23" customFormat="1" ht="12.75">
      <c r="D124" s="23" t="s">
        <v>166</v>
      </c>
      <c r="I124" s="36"/>
      <c r="J124" s="18">
        <v>3800</v>
      </c>
    </row>
    <row r="125" spans="3:10" s="23" customFormat="1" ht="12.75">
      <c r="C125" s="23" t="s">
        <v>167</v>
      </c>
      <c r="D125" s="23" t="s">
        <v>166</v>
      </c>
      <c r="J125" s="37">
        <f>+((45000/0.40375)+5000000+625000)/1000</f>
        <v>5736.455108359133</v>
      </c>
    </row>
    <row r="126" s="23" customFormat="1" ht="12.75">
      <c r="J126" s="37">
        <f>SUM(J122:J125)</f>
        <v>24829.455108359132</v>
      </c>
    </row>
    <row r="127" s="23" customFormat="1" ht="12.75">
      <c r="B127" s="23" t="s">
        <v>122</v>
      </c>
    </row>
    <row r="128" spans="3:10" s="23" customFormat="1" ht="12.75">
      <c r="C128" s="23" t="s">
        <v>120</v>
      </c>
      <c r="D128" s="23" t="s">
        <v>191</v>
      </c>
      <c r="J128" s="35"/>
    </row>
    <row r="129" spans="4:10" s="23" customFormat="1" ht="12.75">
      <c r="D129" s="23" t="s">
        <v>170</v>
      </c>
      <c r="I129" s="23" t="s">
        <v>131</v>
      </c>
      <c r="J129" s="18">
        <v>365</v>
      </c>
    </row>
    <row r="130" spans="4:10" s="23" customFormat="1" ht="12.75">
      <c r="D130" s="23" t="s">
        <v>172</v>
      </c>
      <c r="J130" s="18"/>
    </row>
    <row r="131" spans="4:10" s="23" customFormat="1" ht="12.75">
      <c r="D131" s="23" t="s">
        <v>173</v>
      </c>
      <c r="J131" s="18">
        <v>39570</v>
      </c>
    </row>
    <row r="132" spans="4:10" s="23" customFormat="1" ht="12.75">
      <c r="D132" s="23" t="s">
        <v>174</v>
      </c>
      <c r="J132" s="18"/>
    </row>
    <row r="133" spans="4:10" s="23" customFormat="1" ht="12.75">
      <c r="D133" s="23" t="s">
        <v>171</v>
      </c>
      <c r="J133" s="18">
        <v>10000</v>
      </c>
    </row>
    <row r="134" spans="3:10" s="23" customFormat="1" ht="12.75">
      <c r="C134" s="23" t="s">
        <v>121</v>
      </c>
      <c r="D134" s="23" t="s">
        <v>175</v>
      </c>
      <c r="J134" s="18"/>
    </row>
    <row r="135" spans="4:10" s="23" customFormat="1" ht="12.75">
      <c r="D135" s="23" t="s">
        <v>176</v>
      </c>
      <c r="I135" s="23" t="s">
        <v>131</v>
      </c>
      <c r="J135" s="18">
        <v>16278</v>
      </c>
    </row>
    <row r="136" spans="4:10" s="23" customFormat="1" ht="12.75">
      <c r="D136" s="23" t="s">
        <v>177</v>
      </c>
      <c r="J136" s="18"/>
    </row>
    <row r="137" spans="4:10" s="23" customFormat="1" ht="12.75">
      <c r="D137" s="23" t="s">
        <v>178</v>
      </c>
      <c r="I137" s="23" t="s">
        <v>131</v>
      </c>
      <c r="J137" s="18">
        <v>11400</v>
      </c>
    </row>
    <row r="138" s="23" customFormat="1" ht="12.75">
      <c r="J138" s="35">
        <f>SUM(J129:J137)</f>
        <v>77613</v>
      </c>
    </row>
    <row r="139" spans="3:10" s="23" customFormat="1" ht="12.75">
      <c r="C139" s="23" t="s">
        <v>179</v>
      </c>
      <c r="D139" s="23" t="s">
        <v>180</v>
      </c>
      <c r="J139" s="18"/>
    </row>
    <row r="140" spans="4:10" s="23" customFormat="1" ht="12.75">
      <c r="D140" s="23" t="s">
        <v>181</v>
      </c>
      <c r="J140" s="37">
        <f>(-111455-5000000-625000-3800000)/1000</f>
        <v>-9536.455</v>
      </c>
    </row>
    <row r="141" s="23" customFormat="1" ht="12.75">
      <c r="J141" s="37">
        <f>SUM(J138:J140)</f>
        <v>68076.545</v>
      </c>
    </row>
    <row r="142" spans="2:12" s="23" customFormat="1" ht="13.5" thickBot="1">
      <c r="B142" s="23" t="s">
        <v>182</v>
      </c>
      <c r="J142" s="38">
        <f>+J126+J141</f>
        <v>92906.00010835913</v>
      </c>
      <c r="L142" s="23" t="s">
        <v>0</v>
      </c>
    </row>
    <row r="143" spans="2:10" s="23" customFormat="1" ht="12.75">
      <c r="B143" s="39" t="s">
        <v>157</v>
      </c>
      <c r="J143" s="40"/>
    </row>
    <row r="145" spans="1:11" s="23" customFormat="1" ht="12" customHeight="1">
      <c r="A145" s="26" t="s">
        <v>96</v>
      </c>
      <c r="B145" s="26" t="s">
        <v>196</v>
      </c>
      <c r="C145" s="41"/>
      <c r="D145" s="41"/>
      <c r="E145" s="41"/>
      <c r="F145" s="41"/>
      <c r="G145" s="41"/>
      <c r="H145" s="41"/>
      <c r="I145" s="41"/>
      <c r="J145" s="41"/>
      <c r="K145" s="41"/>
    </row>
    <row r="146" spans="1:11" s="23" customFormat="1" ht="12" customHeight="1">
      <c r="A146" s="26"/>
      <c r="B146" s="26" t="s">
        <v>200</v>
      </c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2:11" ht="12.75">
      <c r="B147" s="11"/>
      <c r="C147" s="6"/>
      <c r="D147" s="6"/>
      <c r="E147" s="6"/>
      <c r="F147" s="6"/>
      <c r="G147" s="6"/>
      <c r="H147" s="6"/>
      <c r="I147" s="6"/>
      <c r="J147" s="6"/>
      <c r="K147" s="6"/>
    </row>
    <row r="148" spans="1:2" ht="12.75">
      <c r="A148" s="11" t="s">
        <v>97</v>
      </c>
      <c r="B148" s="11" t="s">
        <v>229</v>
      </c>
    </row>
    <row r="150" spans="1:2" ht="12.75">
      <c r="A150" s="11" t="s">
        <v>98</v>
      </c>
      <c r="B150" s="11" t="s">
        <v>230</v>
      </c>
    </row>
    <row r="151" spans="1:2" ht="12.75">
      <c r="A151" s="11"/>
      <c r="B151" s="11"/>
    </row>
    <row r="152" spans="1:2" s="23" customFormat="1" ht="12.75">
      <c r="A152" s="26" t="s">
        <v>99</v>
      </c>
      <c r="B152" s="26" t="s">
        <v>231</v>
      </c>
    </row>
    <row r="153" spans="1:2" s="23" customFormat="1" ht="12.75">
      <c r="A153" s="26"/>
      <c r="B153" s="26" t="s">
        <v>232</v>
      </c>
    </row>
    <row r="154" spans="8:10" s="23" customFormat="1" ht="12.75">
      <c r="H154" s="42" t="s">
        <v>100</v>
      </c>
      <c r="J154" s="42" t="s">
        <v>101</v>
      </c>
    </row>
    <row r="155" spans="6:10" s="23" customFormat="1" ht="12.75">
      <c r="F155" s="43" t="s">
        <v>15</v>
      </c>
      <c r="G155" s="44"/>
      <c r="H155" s="43" t="s">
        <v>102</v>
      </c>
      <c r="I155" s="44"/>
      <c r="J155" s="43" t="s">
        <v>103</v>
      </c>
    </row>
    <row r="156" spans="2:10" s="23" customFormat="1" ht="12.75">
      <c r="B156" s="44" t="s">
        <v>223</v>
      </c>
      <c r="F156" s="42" t="s">
        <v>12</v>
      </c>
      <c r="H156" s="42" t="s">
        <v>12</v>
      </c>
      <c r="J156" s="42" t="s">
        <v>12</v>
      </c>
    </row>
    <row r="157" spans="2:10" s="23" customFormat="1" ht="12.75">
      <c r="B157" s="26" t="s">
        <v>188</v>
      </c>
      <c r="F157" s="45">
        <f>248790-F158-F159</f>
        <v>221427</v>
      </c>
      <c r="H157" s="45">
        <f>+H170-H158-H159</f>
        <v>19873</v>
      </c>
      <c r="J157" s="45">
        <f>+J170-J158-J159</f>
        <v>746821</v>
      </c>
    </row>
    <row r="158" spans="2:12" s="23" customFormat="1" ht="12.75">
      <c r="B158" s="26" t="s">
        <v>189</v>
      </c>
      <c r="F158" s="45">
        <v>26601</v>
      </c>
      <c r="H158" s="45">
        <v>3354</v>
      </c>
      <c r="J158" s="45">
        <v>27495</v>
      </c>
      <c r="L158" s="23">
        <f>9891997.21+17602608.03</f>
        <v>27494605.240000002</v>
      </c>
    </row>
    <row r="159" spans="2:12" s="23" customFormat="1" ht="12.75">
      <c r="B159" s="26" t="s">
        <v>190</v>
      </c>
      <c r="F159" s="45">
        <v>762</v>
      </c>
      <c r="H159" s="45">
        <f>-145-124-2</f>
        <v>-271</v>
      </c>
      <c r="J159" s="45">
        <v>42587</v>
      </c>
      <c r="L159" s="23">
        <f>18238402.92+24011640.7+184.19+336832.7</f>
        <v>42587060.510000005</v>
      </c>
    </row>
    <row r="160" spans="6:10" s="23" customFormat="1" ht="12.75">
      <c r="F160" s="46">
        <f>SUM(F157:F159)</f>
        <v>248790</v>
      </c>
      <c r="H160" s="46">
        <f>SUM(H157:H159)</f>
        <v>22956</v>
      </c>
      <c r="J160" s="46">
        <f>SUM(J157:J159)</f>
        <v>816903</v>
      </c>
    </row>
    <row r="161" spans="2:10" s="23" customFormat="1" ht="12.75">
      <c r="B161" s="26" t="s">
        <v>187</v>
      </c>
      <c r="F161" s="45">
        <v>-8300</v>
      </c>
      <c r="H161" s="45">
        <v>0</v>
      </c>
      <c r="J161" s="45">
        <v>0</v>
      </c>
    </row>
    <row r="162" spans="6:10" s="23" customFormat="1" ht="13.5" thickBot="1">
      <c r="F162" s="47">
        <f>SUM(F160:F161)</f>
        <v>240490</v>
      </c>
      <c r="H162" s="47">
        <f>SUM(H160:H161)</f>
        <v>22956</v>
      </c>
      <c r="J162" s="47">
        <f>SUM(J160:J161)</f>
        <v>816903</v>
      </c>
    </row>
    <row r="163" spans="8:10" s="23" customFormat="1" ht="12.75">
      <c r="H163" s="42"/>
      <c r="J163" s="42"/>
    </row>
    <row r="164" spans="2:10" s="23" customFormat="1" ht="12.75">
      <c r="B164" s="44" t="s">
        <v>192</v>
      </c>
      <c r="F164" s="42"/>
      <c r="H164" s="42"/>
      <c r="J164" s="42"/>
    </row>
    <row r="165" spans="2:10" s="23" customFormat="1" ht="12.75">
      <c r="B165" s="26" t="s">
        <v>123</v>
      </c>
      <c r="F165" s="45">
        <v>9092</v>
      </c>
      <c r="H165" s="45">
        <v>4810</v>
      </c>
      <c r="J165" s="45">
        <v>12491</v>
      </c>
    </row>
    <row r="166" spans="2:10" s="23" customFormat="1" ht="12.75">
      <c r="B166" s="26" t="s">
        <v>183</v>
      </c>
      <c r="F166" s="45">
        <v>8459</v>
      </c>
      <c r="H166" s="45">
        <f>-435-585</f>
        <v>-1020</v>
      </c>
      <c r="J166" s="45">
        <v>277292</v>
      </c>
    </row>
    <row r="167" spans="2:10" s="23" customFormat="1" ht="12.75">
      <c r="B167" s="26" t="s">
        <v>184</v>
      </c>
      <c r="F167" s="45">
        <v>12542</v>
      </c>
      <c r="H167" s="45">
        <v>-2064</v>
      </c>
      <c r="J167" s="45">
        <v>363174</v>
      </c>
    </row>
    <row r="168" spans="2:10" s="23" customFormat="1" ht="12.75">
      <c r="B168" s="26" t="s">
        <v>185</v>
      </c>
      <c r="F168" s="45">
        <f>168358+26601+22632</f>
        <v>217591</v>
      </c>
      <c r="H168" s="45">
        <f>14633+3354+3652-565</f>
        <v>21074</v>
      </c>
      <c r="J168" s="45">
        <v>161778</v>
      </c>
    </row>
    <row r="169" spans="2:10" s="23" customFormat="1" ht="12.75">
      <c r="B169" s="23" t="s">
        <v>186</v>
      </c>
      <c r="F169" s="45">
        <v>1106</v>
      </c>
      <c r="H169" s="45">
        <f>63+63+30</f>
        <v>156</v>
      </c>
      <c r="J169" s="45">
        <v>2168</v>
      </c>
    </row>
    <row r="170" spans="6:10" s="23" customFormat="1" ht="12.75">
      <c r="F170" s="46">
        <f>SUM(F165:F169)</f>
        <v>248790</v>
      </c>
      <c r="H170" s="46">
        <f>SUM(H165:H169)</f>
        <v>22956</v>
      </c>
      <c r="J170" s="46">
        <f>SUM(J165:J169)</f>
        <v>816903</v>
      </c>
    </row>
    <row r="171" spans="2:10" s="23" customFormat="1" ht="12.75">
      <c r="B171" s="26" t="s">
        <v>187</v>
      </c>
      <c r="F171" s="45">
        <v>-8300</v>
      </c>
      <c r="H171" s="45">
        <v>0</v>
      </c>
      <c r="J171" s="45">
        <v>0</v>
      </c>
    </row>
    <row r="172" spans="6:12" s="23" customFormat="1" ht="13.5" thickBot="1">
      <c r="F172" s="47">
        <f>SUM(F170:F171)</f>
        <v>240490</v>
      </c>
      <c r="H172" s="47">
        <f>SUM(H170:H171)</f>
        <v>22956</v>
      </c>
      <c r="J172" s="47">
        <f>SUM(J170:J171)</f>
        <v>816903</v>
      </c>
      <c r="L172" s="23">
        <f>+H41+H38</f>
        <v>816903</v>
      </c>
    </row>
    <row r="173" spans="1:13" ht="12" customHeight="1">
      <c r="A173" s="93" t="s">
        <v>136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1"/>
      <c r="M173" s="1"/>
    </row>
    <row r="174" spans="1:13" ht="12" customHeight="1">
      <c r="A174" s="92" t="s">
        <v>137</v>
      </c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3"/>
      <c r="M174" s="3"/>
    </row>
    <row r="175" spans="1:13" ht="12" customHeight="1">
      <c r="A175" s="92" t="s">
        <v>138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3"/>
      <c r="M175" s="3"/>
    </row>
    <row r="176" spans="1:10" ht="12" customHeight="1">
      <c r="A176" s="4"/>
      <c r="J176" s="5"/>
    </row>
    <row r="177" spans="1:11" ht="12" customHeight="1">
      <c r="A177" s="91" t="s">
        <v>139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</row>
    <row r="178" spans="1:2" ht="12.75">
      <c r="A178" s="11"/>
      <c r="B178" s="11"/>
    </row>
    <row r="179" spans="1:2" ht="12.75">
      <c r="A179" s="4" t="s">
        <v>95</v>
      </c>
      <c r="B179" s="11"/>
    </row>
    <row r="181" spans="1:2" ht="12.75">
      <c r="A181" s="48" t="s">
        <v>104</v>
      </c>
      <c r="B181" s="2" t="s">
        <v>198</v>
      </c>
    </row>
    <row r="182" ht="12.75">
      <c r="B182" s="2" t="s">
        <v>209</v>
      </c>
    </row>
    <row r="183" ht="12.75">
      <c r="B183" s="2" t="s">
        <v>210</v>
      </c>
    </row>
    <row r="185" ht="12.75">
      <c r="B185" s="2" t="s">
        <v>203</v>
      </c>
    </row>
    <row r="186" ht="12.75">
      <c r="B186" s="2" t="s">
        <v>211</v>
      </c>
    </row>
    <row r="188" spans="1:2" s="23" customFormat="1" ht="12.75">
      <c r="A188" s="26" t="s">
        <v>105</v>
      </c>
      <c r="B188" s="23" t="s">
        <v>201</v>
      </c>
    </row>
    <row r="189" s="23" customFormat="1" ht="12.75">
      <c r="B189" s="23" t="s">
        <v>199</v>
      </c>
    </row>
    <row r="190" s="23" customFormat="1" ht="12.75"/>
    <row r="191" spans="1:11" s="23" customFormat="1" ht="12.75">
      <c r="A191" s="26" t="s">
        <v>106</v>
      </c>
      <c r="B191" s="26" t="s">
        <v>197</v>
      </c>
      <c r="C191" s="41"/>
      <c r="D191" s="41"/>
      <c r="E191" s="41"/>
      <c r="F191" s="41"/>
      <c r="G191" s="41"/>
      <c r="H191" s="41"/>
      <c r="I191" s="41"/>
      <c r="J191" s="41"/>
      <c r="K191" s="41"/>
    </row>
    <row r="192" spans="2:11" s="23" customFormat="1" ht="12.75">
      <c r="B192" s="26"/>
      <c r="C192" s="41"/>
      <c r="D192" s="41"/>
      <c r="E192" s="41"/>
      <c r="F192" s="41"/>
      <c r="G192" s="41"/>
      <c r="H192" s="41"/>
      <c r="I192" s="41"/>
      <c r="J192" s="41"/>
      <c r="K192" s="41"/>
    </row>
    <row r="193" spans="1:2" ht="12.75">
      <c r="A193" s="11" t="s">
        <v>107</v>
      </c>
      <c r="B193" s="11" t="s">
        <v>212</v>
      </c>
    </row>
    <row r="194" spans="2:11" ht="12.75"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11" t="s">
        <v>108</v>
      </c>
      <c r="B195" s="11" t="s">
        <v>160</v>
      </c>
      <c r="C195" s="6"/>
      <c r="D195" s="6"/>
      <c r="E195" s="6"/>
      <c r="F195" s="6"/>
      <c r="G195" s="6"/>
      <c r="H195" s="6"/>
      <c r="I195" s="6"/>
      <c r="J195" s="6"/>
      <c r="K195" s="6"/>
    </row>
    <row r="196" ht="12" customHeight="1"/>
    <row r="197" spans="1:2" ht="12" customHeight="1">
      <c r="A197" s="11" t="s">
        <v>109</v>
      </c>
      <c r="B197" s="11" t="s">
        <v>110</v>
      </c>
    </row>
    <row r="198" spans="1:2" ht="12" customHeight="1">
      <c r="A198" s="11"/>
      <c r="B198" s="11"/>
    </row>
    <row r="199" spans="2:11" ht="12" customHeight="1">
      <c r="B199" s="11" t="s">
        <v>213</v>
      </c>
      <c r="C199" s="6"/>
      <c r="D199" s="6"/>
      <c r="E199" s="6"/>
      <c r="F199" s="6"/>
      <c r="G199" s="6"/>
      <c r="H199" s="6"/>
      <c r="I199" s="6"/>
      <c r="J199" s="6"/>
      <c r="K199" s="6"/>
    </row>
    <row r="200" spans="2:11" ht="12.75">
      <c r="B200" s="11" t="s">
        <v>193</v>
      </c>
      <c r="C200" s="6"/>
      <c r="D200" s="6"/>
      <c r="E200" s="6"/>
      <c r="F200" s="6"/>
      <c r="G200" s="6"/>
      <c r="H200" s="6"/>
      <c r="I200" s="6"/>
      <c r="J200" s="6"/>
      <c r="K200" s="6"/>
    </row>
    <row r="201" spans="2:11" ht="12.75">
      <c r="B201" s="11" t="s">
        <v>194</v>
      </c>
      <c r="C201" s="6"/>
      <c r="D201" s="6"/>
      <c r="E201" s="6"/>
      <c r="F201" s="6"/>
      <c r="G201" s="6"/>
      <c r="H201" s="6"/>
      <c r="I201" s="6"/>
      <c r="J201" s="6"/>
      <c r="K201" s="6"/>
    </row>
    <row r="202" spans="2:11" ht="12.75">
      <c r="B202" s="11"/>
      <c r="C202" s="6"/>
      <c r="D202" s="6"/>
      <c r="E202" s="6"/>
      <c r="F202" s="6"/>
      <c r="G202" s="6"/>
      <c r="H202" s="6"/>
      <c r="I202" s="6"/>
      <c r="J202" s="6"/>
      <c r="K202" s="6"/>
    </row>
    <row r="203" spans="2:11" ht="12.75">
      <c r="B203" s="32" t="s">
        <v>214</v>
      </c>
      <c r="C203" s="6"/>
      <c r="D203" s="6"/>
      <c r="E203" s="6"/>
      <c r="F203" s="6"/>
      <c r="G203" s="6"/>
      <c r="H203" s="6"/>
      <c r="I203" s="6"/>
      <c r="J203" s="6"/>
      <c r="K203" s="6"/>
    </row>
    <row r="204" spans="2:11" ht="12.75">
      <c r="B204" s="32" t="s">
        <v>215</v>
      </c>
      <c r="C204" s="6"/>
      <c r="D204" s="6"/>
      <c r="E204" s="6"/>
      <c r="F204" s="6"/>
      <c r="G204" s="6"/>
      <c r="H204" s="6"/>
      <c r="I204" s="6"/>
      <c r="J204" s="6"/>
      <c r="K204" s="6"/>
    </row>
    <row r="205" spans="2:11" ht="12.75"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2:11" ht="12.75">
      <c r="B206" s="32" t="s">
        <v>161</v>
      </c>
      <c r="C206" s="6"/>
      <c r="D206" s="6"/>
      <c r="E206" s="6"/>
      <c r="F206" s="6"/>
      <c r="G206" s="6"/>
      <c r="H206" s="6"/>
      <c r="I206" s="6"/>
      <c r="J206" s="6"/>
      <c r="K206" s="6"/>
    </row>
    <row r="207" spans="2:11" ht="12.75"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2:11" ht="12.75"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11" ht="12" customHeight="1">
      <c r="A211" s="49"/>
    </row>
    <row r="212" ht="12" customHeight="1">
      <c r="A212" s="4" t="s">
        <v>111</v>
      </c>
    </row>
    <row r="213" ht="12" customHeight="1">
      <c r="A213" s="49"/>
    </row>
    <row r="214" ht="12" customHeight="1">
      <c r="A214" s="49"/>
    </row>
    <row r="215" ht="12" customHeight="1">
      <c r="A215" s="49"/>
    </row>
    <row r="216" ht="12" customHeight="1">
      <c r="A216" s="49"/>
    </row>
    <row r="217" ht="12" customHeight="1">
      <c r="A217" s="49"/>
    </row>
    <row r="218" ht="12" customHeight="1">
      <c r="A218" s="49"/>
    </row>
    <row r="219" ht="12" customHeight="1">
      <c r="A219" s="49" t="s">
        <v>162</v>
      </c>
    </row>
    <row r="220" ht="12" customHeight="1">
      <c r="A220" s="4" t="s">
        <v>163</v>
      </c>
    </row>
    <row r="221" ht="12" customHeight="1">
      <c r="A221" s="4" t="s">
        <v>164</v>
      </c>
    </row>
    <row r="222" ht="12" customHeight="1">
      <c r="A222" s="49"/>
    </row>
    <row r="223" ht="12" customHeight="1">
      <c r="A223" s="49" t="s">
        <v>165</v>
      </c>
    </row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spans="1:2" ht="12" customHeight="1">
      <c r="A260" s="11"/>
      <c r="B260" s="50"/>
    </row>
    <row r="261" ht="12" customHeight="1">
      <c r="B261" s="50"/>
    </row>
    <row r="262" ht="12" customHeight="1"/>
    <row r="263" spans="1:2" ht="12" customHeight="1">
      <c r="A263" s="11"/>
      <c r="B263" s="11"/>
    </row>
    <row r="264" ht="12" customHeight="1">
      <c r="A264" s="11"/>
    </row>
    <row r="265" spans="1:2" ht="12" customHeight="1">
      <c r="A265" s="11"/>
      <c r="B265" s="11"/>
    </row>
    <row r="266" ht="12" customHeight="1"/>
    <row r="267" spans="1:2" ht="12" customHeight="1">
      <c r="A267" s="11"/>
      <c r="B267" s="11"/>
    </row>
    <row r="268" ht="12" customHeight="1"/>
    <row r="269" ht="12" customHeight="1">
      <c r="H269" s="28"/>
    </row>
    <row r="270" ht="12" customHeight="1"/>
    <row r="271" spans="2:8" ht="12" customHeight="1">
      <c r="B271" s="11"/>
      <c r="H271" s="51"/>
    </row>
    <row r="272" spans="2:8" ht="12" customHeight="1">
      <c r="B272" s="11"/>
      <c r="H272" s="51"/>
    </row>
    <row r="273" spans="2:8" ht="12" customHeight="1">
      <c r="B273" s="11"/>
      <c r="H273" s="52"/>
    </row>
    <row r="274" ht="12" customHeight="1"/>
    <row r="275" ht="12" customHeight="1">
      <c r="H275" s="51"/>
    </row>
    <row r="276" ht="12" customHeight="1"/>
    <row r="277" ht="12" customHeight="1"/>
    <row r="278" spans="1:2" ht="12" customHeight="1">
      <c r="A278" s="11"/>
      <c r="B278" s="11"/>
    </row>
    <row r="279" ht="12" customHeight="1"/>
    <row r="280" spans="1:2" ht="12" customHeight="1">
      <c r="A280" s="11"/>
      <c r="B280" s="11"/>
    </row>
    <row r="281" ht="12" customHeight="1"/>
    <row r="282" ht="12" customHeight="1">
      <c r="H282" s="28"/>
    </row>
    <row r="283" ht="12" customHeight="1"/>
    <row r="284" spans="2:8" ht="12" customHeight="1">
      <c r="B284" s="11"/>
      <c r="H284" s="51"/>
    </row>
    <row r="285" ht="12" customHeight="1"/>
    <row r="286" spans="1:2" ht="12" customHeight="1">
      <c r="A286" s="11"/>
      <c r="B286" s="50"/>
    </row>
    <row r="287" ht="12" customHeight="1">
      <c r="B287" s="50"/>
    </row>
    <row r="288" ht="12" customHeight="1"/>
    <row r="289" ht="12" customHeight="1">
      <c r="H289" s="28"/>
    </row>
    <row r="290" ht="12" customHeight="1"/>
    <row r="291" ht="12" customHeight="1">
      <c r="B291" s="11"/>
    </row>
    <row r="292" ht="12" customHeight="1"/>
    <row r="293" ht="12" customHeight="1">
      <c r="B293" s="11"/>
    </row>
    <row r="294" ht="12" customHeight="1"/>
    <row r="295" ht="12" customHeight="1">
      <c r="B295" s="11"/>
    </row>
    <row r="296" ht="12" customHeight="1"/>
    <row r="297" spans="1:2" ht="12" customHeight="1">
      <c r="A297" s="11"/>
      <c r="B297" s="50"/>
    </row>
    <row r="298" ht="12" customHeight="1">
      <c r="B298" s="50"/>
    </row>
    <row r="299" ht="12" customHeight="1">
      <c r="B299" s="50"/>
    </row>
    <row r="300" ht="12" customHeight="1"/>
    <row r="301" spans="1:2" ht="12" customHeight="1">
      <c r="A301" s="11"/>
      <c r="B301" s="50"/>
    </row>
    <row r="302" ht="12" customHeight="1">
      <c r="B302" s="50"/>
    </row>
    <row r="303" ht="12" customHeight="1"/>
    <row r="304" spans="1:2" ht="12" customHeight="1">
      <c r="A304" s="11"/>
      <c r="B304" s="11"/>
    </row>
    <row r="305" ht="12" customHeight="1"/>
    <row r="306" spans="1:2" ht="12" customHeight="1">
      <c r="A306" s="11"/>
      <c r="B306" s="50"/>
    </row>
    <row r="307" ht="12" customHeight="1">
      <c r="B307" s="50"/>
    </row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spans="1:2" ht="12" customHeight="1">
      <c r="A317" s="11"/>
      <c r="B317" s="11"/>
    </row>
    <row r="318" ht="12" customHeight="1"/>
    <row r="319" ht="12" customHeight="1">
      <c r="H319" s="28"/>
    </row>
    <row r="320" ht="12" customHeight="1"/>
    <row r="321" ht="12" customHeight="1">
      <c r="B321" s="11"/>
    </row>
    <row r="322" spans="3:8" ht="12" customHeight="1">
      <c r="C322" s="11"/>
      <c r="H322" s="51"/>
    </row>
    <row r="323" spans="3:8" ht="12" customHeight="1">
      <c r="C323" s="11"/>
      <c r="H323" s="51"/>
    </row>
    <row r="324" ht="12" customHeight="1"/>
    <row r="325" ht="12" customHeight="1">
      <c r="H325" s="51"/>
    </row>
    <row r="326" ht="12" customHeight="1"/>
    <row r="327" spans="1:2" ht="12" customHeight="1">
      <c r="A327" s="11"/>
      <c r="B327" s="11"/>
    </row>
    <row r="328" ht="12" customHeight="1"/>
    <row r="329" spans="1:2" ht="12" customHeight="1">
      <c r="A329" s="11"/>
      <c r="B329" s="11"/>
    </row>
    <row r="330" ht="12" customHeight="1"/>
    <row r="331" spans="1:2" ht="12" customHeight="1">
      <c r="A331" s="11"/>
      <c r="B331" s="11"/>
    </row>
    <row r="332" ht="12" customHeight="1"/>
    <row r="333" spans="1:2" ht="12" customHeight="1">
      <c r="A333" s="11"/>
      <c r="B333" s="11"/>
    </row>
    <row r="334" ht="12" customHeight="1"/>
    <row r="335" spans="1:2" ht="12" customHeight="1">
      <c r="A335" s="11"/>
      <c r="B335" s="11"/>
    </row>
    <row r="336" ht="12" customHeight="1"/>
    <row r="337" spans="1:2" ht="12" customHeight="1">
      <c r="A337" s="11"/>
      <c r="B337" s="11"/>
    </row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>
      <c r="A350" s="11"/>
    </row>
    <row r="351" ht="12" customHeight="1">
      <c r="A351" s="11"/>
    </row>
    <row r="352" ht="12" customHeight="1">
      <c r="A352" s="11"/>
    </row>
    <row r="353" ht="12" customHeight="1"/>
    <row r="354" ht="12" customHeight="1">
      <c r="A354" s="11"/>
    </row>
    <row r="355" ht="12" customHeight="1"/>
    <row r="356" spans="1:2" ht="12" customHeight="1">
      <c r="A356" s="11"/>
      <c r="B356" s="11"/>
    </row>
    <row r="357" ht="12" customHeight="1"/>
    <row r="358" spans="1:2" ht="12" customHeight="1">
      <c r="A358" s="11"/>
      <c r="B358" s="11"/>
    </row>
    <row r="359" ht="12" customHeight="1">
      <c r="B359" s="11"/>
    </row>
    <row r="360" ht="12" customHeight="1"/>
    <row r="361" spans="1:2" ht="12" customHeight="1">
      <c r="A361" s="11"/>
      <c r="B361" s="11"/>
    </row>
    <row r="362" ht="12" customHeight="1"/>
    <row r="363" spans="1:2" ht="12" customHeight="1">
      <c r="A363" s="11"/>
      <c r="B363" s="11"/>
    </row>
    <row r="364" ht="12" customHeight="1"/>
    <row r="365" ht="12" customHeight="1"/>
    <row r="366" ht="12" customHeight="1">
      <c r="A366" s="11"/>
    </row>
    <row r="367" ht="12" customHeight="1"/>
    <row r="368" ht="12" customHeight="1"/>
    <row r="369" ht="12" customHeight="1">
      <c r="A369" s="11"/>
    </row>
    <row r="370" ht="12" customHeight="1">
      <c r="A370" s="11"/>
    </row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>
      <c r="C529" s="11" t="s">
        <v>57</v>
      </c>
    </row>
    <row r="530" ht="12" customHeight="1"/>
    <row r="531" ht="12" customHeight="1">
      <c r="C531" s="11" t="s">
        <v>58</v>
      </c>
    </row>
    <row r="532" ht="12" customHeight="1"/>
    <row r="533" ht="12" customHeight="1">
      <c r="C533" s="11" t="s">
        <v>59</v>
      </c>
    </row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>
      <c r="A1386" s="11" t="s">
        <v>60</v>
      </c>
    </row>
    <row r="1387" ht="12" customHeight="1"/>
    <row r="1388" ht="12" customHeight="1">
      <c r="A1388" s="11" t="s">
        <v>57</v>
      </c>
    </row>
    <row r="1389" ht="12" customHeight="1"/>
    <row r="1390" ht="12" customHeight="1">
      <c r="A1390" s="11" t="s">
        <v>58</v>
      </c>
    </row>
    <row r="1391" ht="12" customHeight="1"/>
    <row r="1392" ht="12" customHeight="1">
      <c r="A1392" s="11" t="s">
        <v>61</v>
      </c>
    </row>
    <row r="1393" ht="12" customHeight="1">
      <c r="A1393" s="11" t="s">
        <v>60</v>
      </c>
    </row>
    <row r="1394" ht="12" customHeight="1"/>
    <row r="1395" ht="12" customHeight="1">
      <c r="A1395" s="11" t="s">
        <v>57</v>
      </c>
    </row>
    <row r="1396" ht="12" customHeight="1"/>
    <row r="1397" ht="12" customHeight="1">
      <c r="A1397" s="11" t="s">
        <v>58</v>
      </c>
    </row>
    <row r="1398" ht="12" customHeight="1"/>
    <row r="1399" ht="12" customHeight="1">
      <c r="A1399" s="11" t="s">
        <v>61</v>
      </c>
    </row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795" ht="12" customHeight="1"/>
    <row r="1797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</sheetData>
  <mergeCells count="16">
    <mergeCell ref="A173:K173"/>
    <mergeCell ref="A174:K174"/>
    <mergeCell ref="A175:K175"/>
    <mergeCell ref="A177:K177"/>
    <mergeCell ref="A111:K111"/>
    <mergeCell ref="A112:K112"/>
    <mergeCell ref="A113:K113"/>
    <mergeCell ref="A115:K115"/>
    <mergeCell ref="A59:K59"/>
    <mergeCell ref="A60:K60"/>
    <mergeCell ref="A61:K61"/>
    <mergeCell ref="A63:K63"/>
    <mergeCell ref="A5:K5"/>
    <mergeCell ref="A3:K3"/>
    <mergeCell ref="A1:K1"/>
    <mergeCell ref="A2:K2"/>
  </mergeCells>
  <printOptions/>
  <pageMargins left="0.512" right="0.512" top="0.512" bottom="0.512" header="0.5" footer="0.5"/>
  <pageSetup horizontalDpi="600" verticalDpi="600" orientation="portrait" paperSize="9" scale="82" r:id="rId1"/>
  <rowBreaks count="3" manualBreakCount="3">
    <brk id="58" max="10" man="1"/>
    <brk id="110" max="10" man="1"/>
    <brk id="17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88"/>
  <sheetViews>
    <sheetView tabSelected="1" view="pageBreakPreview" zoomScale="60" zoomScaleNormal="75" workbookViewId="0" topLeftCell="A69">
      <selection activeCell="H85" sqref="H85"/>
    </sheetView>
  </sheetViews>
  <sheetFormatPr defaultColWidth="9.7109375" defaultRowHeight="12.75"/>
  <cols>
    <col min="1" max="1" width="2.421875" style="2" customWidth="1"/>
    <col min="2" max="2" width="3.7109375" style="2" customWidth="1"/>
    <col min="3" max="3" width="10.7109375" style="2" customWidth="1"/>
    <col min="4" max="4" width="9.7109375" style="2" customWidth="1"/>
    <col min="5" max="5" width="24.140625" style="2" customWidth="1"/>
    <col min="6" max="6" width="13.140625" style="2" customWidth="1"/>
    <col min="7" max="7" width="12.8515625" style="2" customWidth="1"/>
    <col min="8" max="8" width="3.00390625" style="2" customWidth="1"/>
    <col min="9" max="9" width="16.140625" style="2" customWidth="1"/>
    <col min="10" max="10" width="14.421875" style="2" customWidth="1"/>
    <col min="11" max="11" width="10.7109375" style="2" customWidth="1"/>
    <col min="12" max="12" width="0.5625" style="2" hidden="1" customWidth="1"/>
    <col min="13" max="13" width="0.9921875" style="2" customWidth="1"/>
    <col min="14" max="16384" width="9.7109375" style="2" customWidth="1"/>
  </cols>
  <sheetData>
    <row r="1" spans="1:13" ht="12" customHeight="1">
      <c r="A1" s="93" t="s">
        <v>136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" customHeight="1">
      <c r="A2" s="92" t="s">
        <v>137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" customHeight="1">
      <c r="A3" s="92" t="s">
        <v>138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3"/>
      <c r="M3" s="3"/>
    </row>
    <row r="4" spans="1:10" ht="12" customHeight="1">
      <c r="A4" s="11"/>
      <c r="J4" s="11"/>
    </row>
    <row r="5" spans="1:11" ht="12" customHeight="1">
      <c r="A5" s="94" t="s">
        <v>233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0" ht="12" customHeight="1">
      <c r="A6" s="11"/>
      <c r="J6" s="11"/>
    </row>
    <row r="7" spans="1:11" ht="12" customHeight="1">
      <c r="A7" s="91" t="s">
        <v>139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0" ht="12" customHeight="1">
      <c r="A8" s="11"/>
      <c r="J8" s="11"/>
    </row>
    <row r="9" ht="12.75">
      <c r="A9" s="11" t="s">
        <v>235</v>
      </c>
    </row>
    <row r="10" ht="12" customHeight="1">
      <c r="A10" s="2" t="s">
        <v>234</v>
      </c>
    </row>
    <row r="11" ht="12" customHeight="1">
      <c r="A11" s="11"/>
    </row>
    <row r="12" ht="12.75">
      <c r="A12" s="4" t="s">
        <v>1</v>
      </c>
    </row>
    <row r="13" ht="6" customHeight="1"/>
    <row r="14" spans="1:10" ht="12" customHeight="1">
      <c r="A14" s="6"/>
      <c r="B14" s="6"/>
      <c r="C14" s="6"/>
      <c r="D14" s="6"/>
      <c r="E14" s="6"/>
      <c r="F14" s="53" t="s">
        <v>2</v>
      </c>
      <c r="G14" s="54"/>
      <c r="I14" s="53" t="s">
        <v>3</v>
      </c>
      <c r="J14" s="55"/>
    </row>
    <row r="15" spans="1:10" ht="12" customHeight="1">
      <c r="A15" s="6"/>
      <c r="B15" s="6"/>
      <c r="C15" s="6"/>
      <c r="D15" s="6"/>
      <c r="E15" s="6"/>
      <c r="F15" s="56" t="s">
        <v>4</v>
      </c>
      <c r="G15" s="57" t="s">
        <v>5</v>
      </c>
      <c r="H15" s="27"/>
      <c r="I15" s="56" t="s">
        <v>4</v>
      </c>
      <c r="J15" s="57" t="s">
        <v>5</v>
      </c>
    </row>
    <row r="16" spans="1:10" ht="12.75">
      <c r="A16" s="6"/>
      <c r="B16" s="6"/>
      <c r="C16" s="6"/>
      <c r="D16" s="6"/>
      <c r="E16" s="6"/>
      <c r="F16" s="56" t="s">
        <v>6</v>
      </c>
      <c r="G16" s="57" t="s">
        <v>6</v>
      </c>
      <c r="H16" s="27"/>
      <c r="I16" s="56" t="s">
        <v>6</v>
      </c>
      <c r="J16" s="57" t="s">
        <v>6</v>
      </c>
    </row>
    <row r="17" spans="1:10" ht="12.75">
      <c r="A17" s="6"/>
      <c r="B17" s="6"/>
      <c r="C17" s="6"/>
      <c r="D17" s="6"/>
      <c r="E17" s="6"/>
      <c r="F17" s="56" t="s">
        <v>7</v>
      </c>
      <c r="G17" s="57" t="s">
        <v>8</v>
      </c>
      <c r="H17" s="27"/>
      <c r="I17" s="56" t="s">
        <v>9</v>
      </c>
      <c r="J17" s="57" t="s">
        <v>8</v>
      </c>
    </row>
    <row r="18" spans="1:10" ht="12.75">
      <c r="A18" s="6"/>
      <c r="B18" s="6"/>
      <c r="C18" s="6"/>
      <c r="D18" s="6"/>
      <c r="E18" s="6"/>
      <c r="F18" s="58"/>
      <c r="G18" s="57" t="s">
        <v>10</v>
      </c>
      <c r="H18" s="27"/>
      <c r="I18" s="58"/>
      <c r="J18" s="57" t="s">
        <v>10</v>
      </c>
    </row>
    <row r="19" spans="1:10" ht="12.75">
      <c r="A19" s="6"/>
      <c r="B19" s="6"/>
      <c r="C19" s="6"/>
      <c r="D19" s="6"/>
      <c r="E19" s="6"/>
      <c r="F19" s="58"/>
      <c r="G19" s="57" t="s">
        <v>7</v>
      </c>
      <c r="H19" s="27"/>
      <c r="I19" s="58"/>
      <c r="J19" s="57" t="s">
        <v>11</v>
      </c>
    </row>
    <row r="20" spans="1:10" ht="12.75">
      <c r="A20" s="6"/>
      <c r="B20" s="6"/>
      <c r="C20" s="6"/>
      <c r="D20" s="6"/>
      <c r="E20" s="6"/>
      <c r="F20" s="56" t="s">
        <v>140</v>
      </c>
      <c r="G20" s="57" t="s">
        <v>141</v>
      </c>
      <c r="H20" s="27"/>
      <c r="I20" s="56" t="s">
        <v>140</v>
      </c>
      <c r="J20" s="57" t="s">
        <v>141</v>
      </c>
    </row>
    <row r="21" spans="1:10" ht="12.75">
      <c r="A21" s="6"/>
      <c r="B21" s="6"/>
      <c r="C21" s="6"/>
      <c r="D21" s="6"/>
      <c r="E21" s="6"/>
      <c r="F21" s="59" t="s">
        <v>12</v>
      </c>
      <c r="G21" s="60" t="s">
        <v>12</v>
      </c>
      <c r="H21" s="27"/>
      <c r="I21" s="59" t="s">
        <v>12</v>
      </c>
      <c r="J21" s="60" t="s">
        <v>12</v>
      </c>
    </row>
    <row r="22" spans="1:11" ht="12.75">
      <c r="A22" s="6"/>
      <c r="B22" s="6"/>
      <c r="C22" s="6"/>
      <c r="D22" s="6"/>
      <c r="E22" s="6"/>
      <c r="K22" s="6"/>
    </row>
    <row r="23" spans="1:11" ht="13.5" thickBot="1">
      <c r="A23" s="11" t="s">
        <v>13</v>
      </c>
      <c r="B23" s="11" t="s">
        <v>14</v>
      </c>
      <c r="C23" s="11" t="s">
        <v>15</v>
      </c>
      <c r="D23" s="6"/>
      <c r="E23" s="6"/>
      <c r="F23" s="61">
        <f>+I23-155204</f>
        <v>85286</v>
      </c>
      <c r="G23" s="62" t="s">
        <v>129</v>
      </c>
      <c r="H23" s="63"/>
      <c r="I23" s="61">
        <v>240490</v>
      </c>
      <c r="J23" s="64" t="s">
        <v>129</v>
      </c>
      <c r="K23" s="6"/>
    </row>
    <row r="24" spans="1:11" ht="6" customHeight="1" thickTop="1">
      <c r="A24" s="6"/>
      <c r="B24" s="6"/>
      <c r="C24" s="6"/>
      <c r="D24" s="6"/>
      <c r="E24" s="6"/>
      <c r="F24" s="23"/>
      <c r="G24" s="23"/>
      <c r="H24" s="23"/>
      <c r="I24" s="23"/>
      <c r="K24" s="6"/>
    </row>
    <row r="25" spans="1:11" ht="13.5" thickBot="1">
      <c r="A25" s="6"/>
      <c r="B25" s="11" t="s">
        <v>16</v>
      </c>
      <c r="C25" s="11" t="s">
        <v>17</v>
      </c>
      <c r="D25" s="6"/>
      <c r="E25" s="6"/>
      <c r="F25" s="65">
        <v>0</v>
      </c>
      <c r="G25" s="66" t="s">
        <v>129</v>
      </c>
      <c r="H25" s="67"/>
      <c r="I25" s="65">
        <v>0</v>
      </c>
      <c r="J25" s="68" t="s">
        <v>129</v>
      </c>
      <c r="K25" s="6"/>
    </row>
    <row r="26" spans="1:11" ht="6" customHeight="1" thickTop="1">
      <c r="A26" s="6"/>
      <c r="B26" s="6"/>
      <c r="C26" s="6"/>
      <c r="D26" s="6"/>
      <c r="E26" s="6"/>
      <c r="F26" s="23"/>
      <c r="G26" s="23"/>
      <c r="H26" s="23"/>
      <c r="I26" s="23"/>
      <c r="K26" s="6"/>
    </row>
    <row r="27" spans="1:11" ht="13.5" thickBot="1">
      <c r="A27" s="6"/>
      <c r="B27" s="11" t="s">
        <v>18</v>
      </c>
      <c r="C27" s="11" t="s">
        <v>19</v>
      </c>
      <c r="D27" s="6"/>
      <c r="E27" s="6"/>
      <c r="F27" s="61">
        <f>+I27-712</f>
        <v>218</v>
      </c>
      <c r="G27" s="62" t="s">
        <v>129</v>
      </c>
      <c r="H27" s="63"/>
      <c r="I27" s="61">
        <v>930</v>
      </c>
      <c r="J27" s="64" t="s">
        <v>129</v>
      </c>
      <c r="K27" s="6"/>
    </row>
    <row r="28" spans="1:11" ht="13.5" thickTop="1">
      <c r="A28" s="6"/>
      <c r="B28" s="6"/>
      <c r="C28" s="6"/>
      <c r="D28" s="6"/>
      <c r="E28" s="6"/>
      <c r="F28" s="23"/>
      <c r="G28" s="23"/>
      <c r="H28" s="23"/>
      <c r="I28" s="23"/>
      <c r="K28" s="6"/>
    </row>
    <row r="29" spans="1:11" ht="12.75">
      <c r="A29" s="11" t="s">
        <v>20</v>
      </c>
      <c r="B29" s="11" t="s">
        <v>14</v>
      </c>
      <c r="C29" s="11" t="s">
        <v>21</v>
      </c>
      <c r="D29" s="6"/>
      <c r="E29" s="6"/>
      <c r="F29" s="23"/>
      <c r="G29" s="23"/>
      <c r="H29" s="23"/>
      <c r="I29" s="23"/>
      <c r="K29" s="6"/>
    </row>
    <row r="30" spans="1:11" ht="12.75">
      <c r="A30" s="6"/>
      <c r="B30" s="6"/>
      <c r="C30" s="11" t="s">
        <v>22</v>
      </c>
      <c r="D30" s="6"/>
      <c r="E30" s="6"/>
      <c r="F30" s="23"/>
      <c r="G30" s="23"/>
      <c r="H30" s="23"/>
      <c r="I30" s="23"/>
      <c r="K30" s="6"/>
    </row>
    <row r="31" spans="1:11" ht="12.75">
      <c r="A31" s="6"/>
      <c r="B31" s="6"/>
      <c r="C31" s="11" t="s">
        <v>23</v>
      </c>
      <c r="D31" s="6"/>
      <c r="E31" s="6"/>
      <c r="F31" s="23"/>
      <c r="G31" s="23"/>
      <c r="H31" s="23"/>
      <c r="I31" s="23"/>
      <c r="K31" s="6"/>
    </row>
    <row r="32" spans="1:11" ht="12.75">
      <c r="A32" s="6"/>
      <c r="B32" s="6"/>
      <c r="C32" s="11" t="s">
        <v>24</v>
      </c>
      <c r="D32" s="6"/>
      <c r="E32" s="6"/>
      <c r="F32" s="23"/>
      <c r="G32" s="23"/>
      <c r="H32" s="23"/>
      <c r="I32" s="23"/>
      <c r="K32" s="6"/>
    </row>
    <row r="33" spans="1:11" ht="12.75">
      <c r="A33" s="6"/>
      <c r="B33" s="6"/>
      <c r="C33" s="11" t="s">
        <v>25</v>
      </c>
      <c r="D33" s="6"/>
      <c r="E33" s="6"/>
      <c r="F33" s="45">
        <f>+I33-25995</f>
        <v>10117</v>
      </c>
      <c r="G33" s="42" t="s">
        <v>129</v>
      </c>
      <c r="H33" s="45"/>
      <c r="I33" s="45">
        <v>36112</v>
      </c>
      <c r="J33" s="28" t="s">
        <v>129</v>
      </c>
      <c r="K33" s="6"/>
    </row>
    <row r="34" spans="1:11" ht="6" customHeight="1">
      <c r="A34" s="6"/>
      <c r="B34" s="6"/>
      <c r="C34" s="6"/>
      <c r="D34" s="6"/>
      <c r="E34" s="6"/>
      <c r="F34" s="23"/>
      <c r="G34" s="34"/>
      <c r="H34" s="23"/>
      <c r="I34" s="23"/>
      <c r="J34" s="3"/>
      <c r="K34" s="6"/>
    </row>
    <row r="35" spans="1:11" ht="12.75">
      <c r="A35" s="6"/>
      <c r="B35" s="11" t="s">
        <v>16</v>
      </c>
      <c r="C35" s="11" t="s">
        <v>26</v>
      </c>
      <c r="D35" s="6"/>
      <c r="E35" s="6"/>
      <c r="F35" s="45">
        <f>+I35+3871</f>
        <v>-1403</v>
      </c>
      <c r="G35" s="42" t="s">
        <v>129</v>
      </c>
      <c r="H35" s="69"/>
      <c r="I35" s="45">
        <v>-5274</v>
      </c>
      <c r="J35" s="28" t="s">
        <v>129</v>
      </c>
      <c r="K35" s="6"/>
    </row>
    <row r="36" spans="1:11" ht="6" customHeight="1">
      <c r="A36" s="6"/>
      <c r="B36" s="6"/>
      <c r="C36" s="6"/>
      <c r="D36" s="6"/>
      <c r="E36" s="6"/>
      <c r="F36" s="23"/>
      <c r="G36" s="42" t="s">
        <v>0</v>
      </c>
      <c r="H36" s="23"/>
      <c r="I36" s="23"/>
      <c r="J36" s="28" t="s">
        <v>0</v>
      </c>
      <c r="K36" s="6"/>
    </row>
    <row r="37" spans="1:11" ht="12.75">
      <c r="A37" s="6"/>
      <c r="B37" s="11" t="s">
        <v>18</v>
      </c>
      <c r="C37" s="11" t="s">
        <v>27</v>
      </c>
      <c r="D37" s="6"/>
      <c r="E37" s="6"/>
      <c r="F37" s="45">
        <f>+I37+6079</f>
        <v>-746</v>
      </c>
      <c r="G37" s="42" t="s">
        <v>129</v>
      </c>
      <c r="H37" s="45"/>
      <c r="I37" s="45">
        <v>-6825</v>
      </c>
      <c r="J37" s="28" t="s">
        <v>129</v>
      </c>
      <c r="K37" s="6"/>
    </row>
    <row r="38" spans="1:11" ht="6" customHeight="1">
      <c r="A38" s="6"/>
      <c r="B38" s="6"/>
      <c r="C38" s="6"/>
      <c r="D38" s="6"/>
      <c r="E38" s="6"/>
      <c r="F38" s="23"/>
      <c r="G38" s="42" t="s">
        <v>0</v>
      </c>
      <c r="H38" s="23"/>
      <c r="I38" s="23"/>
      <c r="J38" s="28" t="s">
        <v>0</v>
      </c>
      <c r="K38" s="6"/>
    </row>
    <row r="39" spans="1:11" ht="12.75">
      <c r="A39" s="6"/>
      <c r="B39" s="11" t="s">
        <v>28</v>
      </c>
      <c r="C39" s="11" t="s">
        <v>29</v>
      </c>
      <c r="D39" s="6"/>
      <c r="E39" s="6"/>
      <c r="F39" s="70">
        <v>-565</v>
      </c>
      <c r="G39" s="71" t="s">
        <v>129</v>
      </c>
      <c r="H39" s="67"/>
      <c r="I39" s="70">
        <v>-565</v>
      </c>
      <c r="J39" s="72" t="s">
        <v>129</v>
      </c>
      <c r="K39" s="6"/>
    </row>
    <row r="40" spans="1:11" ht="6" customHeight="1">
      <c r="A40" s="6"/>
      <c r="B40" s="6"/>
      <c r="C40" s="6"/>
      <c r="D40" s="6"/>
      <c r="E40" s="6"/>
      <c r="F40" s="23"/>
      <c r="G40" s="23"/>
      <c r="H40" s="23"/>
      <c r="I40" s="23"/>
      <c r="K40" s="6"/>
    </row>
    <row r="41" spans="1:11" ht="12.75">
      <c r="A41" s="6"/>
      <c r="B41" s="11" t="s">
        <v>30</v>
      </c>
      <c r="C41" s="11" t="s">
        <v>31</v>
      </c>
      <c r="D41" s="6"/>
      <c r="E41" s="6"/>
      <c r="F41" s="23"/>
      <c r="G41" s="23"/>
      <c r="H41" s="23"/>
      <c r="I41" s="23"/>
      <c r="K41" s="6"/>
    </row>
    <row r="42" spans="1:11" ht="12.75">
      <c r="A42" s="6"/>
      <c r="B42" s="6"/>
      <c r="C42" s="11" t="s">
        <v>22</v>
      </c>
      <c r="D42" s="6"/>
      <c r="E42" s="6"/>
      <c r="F42" s="23"/>
      <c r="G42" s="23"/>
      <c r="H42" s="23"/>
      <c r="I42" s="23"/>
      <c r="K42" s="6"/>
    </row>
    <row r="43" spans="1:11" ht="12.75">
      <c r="A43" s="6"/>
      <c r="B43" s="6"/>
      <c r="C43" s="11" t="s">
        <v>32</v>
      </c>
      <c r="D43" s="6"/>
      <c r="E43" s="6"/>
      <c r="F43" s="23"/>
      <c r="G43" s="23"/>
      <c r="H43" s="23"/>
      <c r="I43" s="23"/>
      <c r="K43" s="6"/>
    </row>
    <row r="44" spans="1:11" ht="12" customHeight="1">
      <c r="A44" s="6"/>
      <c r="B44" s="6"/>
      <c r="C44" s="11" t="s">
        <v>33</v>
      </c>
      <c r="D44" s="6"/>
      <c r="E44" s="6"/>
      <c r="F44" s="23"/>
      <c r="G44" s="23"/>
      <c r="H44" s="23"/>
      <c r="I44" s="23"/>
      <c r="K44" s="6"/>
    </row>
    <row r="45" spans="3:10" ht="12.75">
      <c r="C45" s="11" t="s">
        <v>34</v>
      </c>
      <c r="F45" s="45">
        <f>SUM(F33:F39)</f>
        <v>7403</v>
      </c>
      <c r="G45" s="42" t="s">
        <v>129</v>
      </c>
      <c r="H45" s="45"/>
      <c r="I45" s="45">
        <f>SUM(I33:I39)</f>
        <v>23448</v>
      </c>
      <c r="J45" s="28" t="s">
        <v>129</v>
      </c>
    </row>
    <row r="46" spans="1:10" ht="6" customHeight="1">
      <c r="A46" s="6"/>
      <c r="F46" s="23"/>
      <c r="G46" s="34"/>
      <c r="H46" s="23"/>
      <c r="I46" s="23"/>
      <c r="J46" s="3"/>
    </row>
    <row r="47" spans="1:10" ht="12" customHeight="1">
      <c r="A47" s="6"/>
      <c r="B47" s="11" t="s">
        <v>35</v>
      </c>
      <c r="C47" s="11" t="s">
        <v>36</v>
      </c>
      <c r="F47" s="23"/>
      <c r="G47" s="34"/>
      <c r="H47" s="23"/>
      <c r="I47" s="23"/>
      <c r="J47" s="3"/>
    </row>
    <row r="48" spans="3:10" ht="12" customHeight="1">
      <c r="C48" s="11" t="s">
        <v>37</v>
      </c>
      <c r="F48" s="73">
        <f>+I48+181</f>
        <v>-311</v>
      </c>
      <c r="G48" s="74" t="s">
        <v>129</v>
      </c>
      <c r="H48" s="63"/>
      <c r="I48" s="73">
        <v>-492</v>
      </c>
      <c r="J48" s="75" t="s">
        <v>129</v>
      </c>
    </row>
    <row r="49" spans="6:9" ht="6" customHeight="1">
      <c r="F49" s="23"/>
      <c r="G49" s="23"/>
      <c r="H49" s="23"/>
      <c r="I49" s="23"/>
    </row>
    <row r="50" spans="2:11" ht="12" customHeight="1">
      <c r="B50" s="11" t="s">
        <v>38</v>
      </c>
      <c r="C50" s="11" t="s">
        <v>39</v>
      </c>
      <c r="D50" s="6"/>
      <c r="E50" s="6"/>
      <c r="F50" s="41"/>
      <c r="G50" s="41"/>
      <c r="H50" s="41"/>
      <c r="I50" s="41"/>
      <c r="J50" s="6"/>
      <c r="K50" s="76"/>
    </row>
    <row r="51" spans="3:11" ht="12" customHeight="1">
      <c r="C51" s="11" t="s">
        <v>40</v>
      </c>
      <c r="D51" s="6"/>
      <c r="E51" s="6"/>
      <c r="F51" s="45">
        <f>SUM(F45:F48)</f>
        <v>7092</v>
      </c>
      <c r="G51" s="42" t="s">
        <v>129</v>
      </c>
      <c r="H51" s="45"/>
      <c r="I51" s="45">
        <f>SUM(I45:I48)</f>
        <v>22956</v>
      </c>
      <c r="J51" s="28" t="s">
        <v>129</v>
      </c>
      <c r="K51" s="6"/>
    </row>
    <row r="52" spans="6:10" ht="6" customHeight="1">
      <c r="F52" s="23"/>
      <c r="G52" s="34"/>
      <c r="H52" s="23"/>
      <c r="I52" s="23"/>
      <c r="J52" s="3"/>
    </row>
    <row r="53" spans="2:12" ht="14.25">
      <c r="B53" s="11" t="s">
        <v>41</v>
      </c>
      <c r="C53" s="11" t="s">
        <v>42</v>
      </c>
      <c r="F53" s="73">
        <f>+I53+273</f>
        <v>46</v>
      </c>
      <c r="G53" s="77" t="s">
        <v>129</v>
      </c>
      <c r="H53" s="78"/>
      <c r="I53" s="73">
        <v>-227</v>
      </c>
      <c r="J53" s="79" t="s">
        <v>129</v>
      </c>
      <c r="L53" s="80"/>
    </row>
    <row r="54" spans="6:9" ht="12.75">
      <c r="F54" s="23"/>
      <c r="G54" s="23"/>
      <c r="H54" s="23"/>
      <c r="I54" s="23"/>
    </row>
    <row r="55" spans="1:9" ht="12.75">
      <c r="A55" s="11"/>
      <c r="B55" s="11" t="s">
        <v>43</v>
      </c>
      <c r="C55" s="11" t="s">
        <v>44</v>
      </c>
      <c r="F55" s="23"/>
      <c r="G55" s="23"/>
      <c r="H55" s="23"/>
      <c r="I55" s="23"/>
    </row>
    <row r="56" spans="3:10" ht="12.75">
      <c r="C56" s="11" t="s">
        <v>45</v>
      </c>
      <c r="F56" s="45">
        <f>F51+F53</f>
        <v>7138</v>
      </c>
      <c r="G56" s="42" t="s">
        <v>129</v>
      </c>
      <c r="H56" s="45"/>
      <c r="I56" s="45">
        <f>I51+I53</f>
        <v>22729</v>
      </c>
      <c r="J56" s="28" t="s">
        <v>129</v>
      </c>
    </row>
    <row r="57" spans="6:10" ht="6" customHeight="1">
      <c r="F57" s="23"/>
      <c r="G57" s="34"/>
      <c r="H57" s="23"/>
      <c r="I57" s="23"/>
      <c r="J57" s="3"/>
    </row>
    <row r="58" spans="3:10" ht="12.75">
      <c r="C58" s="11" t="s">
        <v>46</v>
      </c>
      <c r="F58" s="73">
        <f>+I58+1145</f>
        <v>-32</v>
      </c>
      <c r="G58" s="77" t="s">
        <v>129</v>
      </c>
      <c r="H58" s="67"/>
      <c r="I58" s="73">
        <v>-1177</v>
      </c>
      <c r="J58" s="79" t="s">
        <v>129</v>
      </c>
    </row>
    <row r="59" spans="6:10" ht="6" customHeight="1">
      <c r="F59" s="23"/>
      <c r="G59" s="34"/>
      <c r="H59" s="23"/>
      <c r="I59" s="23"/>
      <c r="J59" s="3"/>
    </row>
    <row r="60" spans="2:10" ht="12.75">
      <c r="B60" s="11" t="s">
        <v>47</v>
      </c>
      <c r="C60" s="11" t="s">
        <v>48</v>
      </c>
      <c r="F60" s="23"/>
      <c r="G60" s="34"/>
      <c r="H60" s="23"/>
      <c r="I60" s="23"/>
      <c r="J60" s="3"/>
    </row>
    <row r="61" spans="3:10" ht="12.75">
      <c r="C61" s="11" t="s">
        <v>62</v>
      </c>
      <c r="F61" s="45">
        <f>SUM(F56:F58)</f>
        <v>7106</v>
      </c>
      <c r="G61" s="42" t="s">
        <v>129</v>
      </c>
      <c r="H61" s="45"/>
      <c r="I61" s="45">
        <f>SUM(I56:I58)</f>
        <v>21552</v>
      </c>
      <c r="J61" s="28" t="s">
        <v>129</v>
      </c>
    </row>
    <row r="62" spans="6:10" ht="6" customHeight="1">
      <c r="F62" s="23"/>
      <c r="G62" s="34"/>
      <c r="H62" s="23"/>
      <c r="I62" s="23"/>
      <c r="J62" s="3"/>
    </row>
    <row r="63" spans="2:10" ht="12.75">
      <c r="B63" s="11" t="s">
        <v>49</v>
      </c>
      <c r="C63" s="11" t="s">
        <v>50</v>
      </c>
      <c r="F63" s="69">
        <v>0</v>
      </c>
      <c r="G63" s="81" t="s">
        <v>129</v>
      </c>
      <c r="H63" s="69"/>
      <c r="I63" s="69">
        <v>0</v>
      </c>
      <c r="J63" s="82" t="s">
        <v>129</v>
      </c>
    </row>
    <row r="64" spans="6:10" ht="6" customHeight="1">
      <c r="F64" s="83"/>
      <c r="G64" s="84"/>
      <c r="H64" s="83"/>
      <c r="I64" s="83"/>
      <c r="J64" s="85"/>
    </row>
    <row r="65" spans="3:10" ht="12.75">
      <c r="C65" s="11" t="s">
        <v>46</v>
      </c>
      <c r="F65" s="69">
        <v>0</v>
      </c>
      <c r="G65" s="81" t="s">
        <v>129</v>
      </c>
      <c r="H65" s="69"/>
      <c r="I65" s="69">
        <v>0</v>
      </c>
      <c r="J65" s="82" t="s">
        <v>129</v>
      </c>
    </row>
    <row r="66" spans="6:10" ht="6" customHeight="1">
      <c r="F66" s="83"/>
      <c r="G66" s="84"/>
      <c r="H66" s="83"/>
      <c r="I66" s="83"/>
      <c r="J66" s="85"/>
    </row>
    <row r="67" spans="3:10" ht="12.75">
      <c r="C67" s="11" t="s">
        <v>51</v>
      </c>
      <c r="F67" s="83"/>
      <c r="G67" s="84"/>
      <c r="H67" s="83"/>
      <c r="I67" s="83"/>
      <c r="J67" s="85"/>
    </row>
    <row r="68" spans="3:10" ht="12.75">
      <c r="C68" s="11" t="s">
        <v>52</v>
      </c>
      <c r="F68" s="70">
        <v>0</v>
      </c>
      <c r="G68" s="77" t="s">
        <v>129</v>
      </c>
      <c r="H68" s="67"/>
      <c r="I68" s="70">
        <v>0</v>
      </c>
      <c r="J68" s="79" t="s">
        <v>129</v>
      </c>
    </row>
    <row r="69" spans="6:10" ht="6" customHeight="1">
      <c r="F69" s="23"/>
      <c r="G69" s="34"/>
      <c r="H69" s="23"/>
      <c r="I69" s="23"/>
      <c r="J69" s="3"/>
    </row>
    <row r="70" spans="2:10" ht="12.75">
      <c r="B70" s="11" t="s">
        <v>53</v>
      </c>
      <c r="C70" s="11" t="s">
        <v>54</v>
      </c>
      <c r="F70" s="23"/>
      <c r="G70" s="34"/>
      <c r="H70" s="23"/>
      <c r="I70" s="23"/>
      <c r="J70" s="3"/>
    </row>
    <row r="71" spans="3:10" ht="12.75">
      <c r="C71" s="11" t="s">
        <v>63</v>
      </c>
      <c r="F71" s="23"/>
      <c r="G71" s="34"/>
      <c r="H71" s="23"/>
      <c r="I71" s="23"/>
      <c r="J71" s="3"/>
    </row>
    <row r="72" spans="3:10" ht="13.5" thickBot="1">
      <c r="C72" s="11" t="s">
        <v>62</v>
      </c>
      <c r="F72" s="61">
        <f>SUM(F61:F68)</f>
        <v>7106</v>
      </c>
      <c r="G72" s="62" t="s">
        <v>129</v>
      </c>
      <c r="H72" s="63"/>
      <c r="I72" s="61">
        <f>SUM(I61:I68)</f>
        <v>21552</v>
      </c>
      <c r="J72" s="64" t="s">
        <v>129</v>
      </c>
    </row>
    <row r="73" spans="6:9" ht="13.5" thickTop="1">
      <c r="F73" s="23"/>
      <c r="G73" s="34"/>
      <c r="H73" s="23"/>
      <c r="I73" s="23"/>
    </row>
    <row r="74" spans="1:9" ht="12.75">
      <c r="A74" s="11" t="s">
        <v>55</v>
      </c>
      <c r="B74" s="11" t="s">
        <v>14</v>
      </c>
      <c r="C74" s="11" t="s">
        <v>56</v>
      </c>
      <c r="F74" s="23"/>
      <c r="G74" s="34"/>
      <c r="H74" s="23"/>
      <c r="I74" s="23"/>
    </row>
    <row r="75" spans="3:9" ht="12.75">
      <c r="C75" s="11" t="s">
        <v>64</v>
      </c>
      <c r="F75" s="23"/>
      <c r="G75" s="34"/>
      <c r="H75" s="23"/>
      <c r="I75" s="23"/>
    </row>
    <row r="76" spans="3:9" ht="12.75">
      <c r="C76" s="11" t="s">
        <v>65</v>
      </c>
      <c r="F76" s="23"/>
      <c r="G76" s="34"/>
      <c r="H76" s="23"/>
      <c r="I76" s="23"/>
    </row>
    <row r="77" spans="6:9" ht="6" customHeight="1">
      <c r="F77" s="23"/>
      <c r="G77" s="34"/>
      <c r="H77" s="23"/>
      <c r="I77" s="23"/>
    </row>
    <row r="78" spans="3:10" ht="12" customHeight="1" thickBot="1">
      <c r="C78" s="11" t="s">
        <v>143</v>
      </c>
      <c r="F78" s="86">
        <f>+F61/314667*100</f>
        <v>2.2582603196394917</v>
      </c>
      <c r="G78" s="62" t="s">
        <v>129</v>
      </c>
      <c r="H78" s="23"/>
      <c r="I78" s="87">
        <f>+I61/314667*100</f>
        <v>6.849145286922366</v>
      </c>
      <c r="J78" s="64" t="s">
        <v>129</v>
      </c>
    </row>
    <row r="79" spans="6:10" ht="6" customHeight="1" thickTop="1">
      <c r="F79" s="23"/>
      <c r="G79" s="34"/>
      <c r="H79" s="23"/>
      <c r="I79" s="23"/>
      <c r="J79" s="3"/>
    </row>
    <row r="80" spans="3:10" ht="13.5" thickBot="1">
      <c r="C80" s="11" t="s">
        <v>128</v>
      </c>
      <c r="E80" s="48"/>
      <c r="F80" s="62" t="s">
        <v>130</v>
      </c>
      <c r="G80" s="62" t="s">
        <v>129</v>
      </c>
      <c r="H80" s="23"/>
      <c r="I80" s="62" t="s">
        <v>130</v>
      </c>
      <c r="J80" s="64" t="s">
        <v>129</v>
      </c>
    </row>
    <row r="81" spans="3:10" ht="13.5" thickTop="1">
      <c r="C81" s="11"/>
      <c r="F81" s="23"/>
      <c r="G81" s="34"/>
      <c r="H81" s="23"/>
      <c r="I81" s="23"/>
      <c r="J81" s="3"/>
    </row>
    <row r="82" spans="1:10" ht="13.5" thickBot="1">
      <c r="A82" s="48" t="s">
        <v>240</v>
      </c>
      <c r="B82" s="2" t="s">
        <v>14</v>
      </c>
      <c r="C82" s="11" t="s">
        <v>241</v>
      </c>
      <c r="F82" s="90">
        <v>0</v>
      </c>
      <c r="G82" s="90">
        <v>0</v>
      </c>
      <c r="H82" s="89"/>
      <c r="I82" s="90">
        <v>0</v>
      </c>
      <c r="J82" s="90">
        <v>0</v>
      </c>
    </row>
    <row r="83" spans="3:10" ht="6.75" customHeight="1" thickTop="1">
      <c r="C83" s="11"/>
      <c r="F83" s="23"/>
      <c r="G83" s="34"/>
      <c r="H83" s="23"/>
      <c r="I83" s="23"/>
      <c r="J83" s="3"/>
    </row>
    <row r="84" spans="2:10" ht="13.5" thickBot="1">
      <c r="B84" s="2" t="s">
        <v>16</v>
      </c>
      <c r="C84" s="11" t="s">
        <v>242</v>
      </c>
      <c r="F84" s="62" t="s">
        <v>130</v>
      </c>
      <c r="G84" s="62" t="s">
        <v>129</v>
      </c>
      <c r="H84" s="23"/>
      <c r="I84" s="62" t="s">
        <v>130</v>
      </c>
      <c r="J84" s="64" t="s">
        <v>129</v>
      </c>
    </row>
    <row r="85" spans="3:10" ht="13.5" thickTop="1">
      <c r="C85" s="11"/>
      <c r="F85" s="23"/>
      <c r="G85" s="34"/>
      <c r="H85" s="23"/>
      <c r="I85" s="23"/>
      <c r="J85" s="3"/>
    </row>
    <row r="86" spans="3:10" ht="12.75">
      <c r="C86" s="11"/>
      <c r="F86" s="97" t="s">
        <v>245</v>
      </c>
      <c r="G86" s="98"/>
      <c r="I86" s="97" t="s">
        <v>247</v>
      </c>
      <c r="J86" s="98"/>
    </row>
    <row r="87" spans="3:10" ht="12.75">
      <c r="C87" s="11"/>
      <c r="F87" s="99" t="s">
        <v>246</v>
      </c>
      <c r="G87" s="100"/>
      <c r="I87" s="99" t="s">
        <v>248</v>
      </c>
      <c r="J87" s="100"/>
    </row>
    <row r="88" spans="3:10" ht="12.75">
      <c r="C88" s="11"/>
      <c r="F88" s="23"/>
      <c r="G88" s="34"/>
      <c r="H88" s="23"/>
      <c r="I88" s="23"/>
      <c r="J88" s="3"/>
    </row>
    <row r="89" spans="1:10" ht="13.5" thickBot="1">
      <c r="A89" s="48" t="s">
        <v>243</v>
      </c>
      <c r="C89" s="11" t="s">
        <v>244</v>
      </c>
      <c r="F89" s="95" t="s">
        <v>249</v>
      </c>
      <c r="G89" s="96"/>
      <c r="H89" s="89"/>
      <c r="I89" s="95" t="s">
        <v>250</v>
      </c>
      <c r="J89" s="96"/>
    </row>
    <row r="90" spans="3:10" ht="13.5" thickTop="1">
      <c r="C90" s="11"/>
      <c r="F90" s="23"/>
      <c r="G90" s="34"/>
      <c r="H90" s="23"/>
      <c r="I90" s="23"/>
      <c r="J90" s="3"/>
    </row>
    <row r="91" spans="3:10" ht="12" customHeight="1">
      <c r="C91" s="16" t="s">
        <v>133</v>
      </c>
      <c r="F91" s="63"/>
      <c r="G91" s="63"/>
      <c r="H91" s="63"/>
      <c r="I91" s="63"/>
      <c r="J91" s="88"/>
    </row>
    <row r="92" spans="3:10" ht="12" customHeight="1">
      <c r="C92" s="16" t="s">
        <v>134</v>
      </c>
      <c r="F92" s="63"/>
      <c r="G92" s="63"/>
      <c r="H92" s="63"/>
      <c r="I92" s="63"/>
      <c r="J92" s="88"/>
    </row>
    <row r="93" spans="3:10" ht="12" customHeight="1">
      <c r="C93" s="11"/>
      <c r="F93" s="88"/>
      <c r="G93" s="88"/>
      <c r="H93" s="88"/>
      <c r="I93" s="88"/>
      <c r="J93" s="88"/>
    </row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>
      <c r="C518" s="11" t="s">
        <v>57</v>
      </c>
    </row>
    <row r="519" ht="12" customHeight="1"/>
    <row r="520" ht="12" customHeight="1">
      <c r="C520" s="11" t="s">
        <v>58</v>
      </c>
    </row>
    <row r="521" ht="12" customHeight="1"/>
    <row r="522" ht="12" customHeight="1">
      <c r="C522" s="11" t="s">
        <v>59</v>
      </c>
    </row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>
      <c r="A1375" s="11" t="s">
        <v>60</v>
      </c>
    </row>
    <row r="1376" ht="12" customHeight="1"/>
    <row r="1377" ht="12" customHeight="1">
      <c r="A1377" s="11" t="s">
        <v>57</v>
      </c>
    </row>
    <row r="1378" ht="12" customHeight="1"/>
    <row r="1379" ht="12" customHeight="1">
      <c r="A1379" s="11" t="s">
        <v>58</v>
      </c>
    </row>
    <row r="1380" ht="12" customHeight="1"/>
    <row r="1381" ht="12" customHeight="1">
      <c r="A1381" s="11" t="s">
        <v>61</v>
      </c>
    </row>
    <row r="1382" ht="12" customHeight="1">
      <c r="A1382" s="11" t="s">
        <v>60</v>
      </c>
    </row>
    <row r="1383" ht="12" customHeight="1"/>
    <row r="1384" ht="12" customHeight="1">
      <c r="A1384" s="11" t="s">
        <v>57</v>
      </c>
    </row>
    <row r="1385" ht="12" customHeight="1"/>
    <row r="1386" ht="12" customHeight="1">
      <c r="A1386" s="11" t="s">
        <v>58</v>
      </c>
    </row>
    <row r="1387" ht="12" customHeight="1"/>
    <row r="1388" ht="12" customHeight="1">
      <c r="A1388" s="11" t="s">
        <v>61</v>
      </c>
    </row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784" ht="12" customHeight="1"/>
    <row r="1786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</sheetData>
  <mergeCells count="11">
    <mergeCell ref="F89:G89"/>
    <mergeCell ref="I89:J89"/>
    <mergeCell ref="F86:G86"/>
    <mergeCell ref="F87:G87"/>
    <mergeCell ref="I86:J86"/>
    <mergeCell ref="I87:J87"/>
    <mergeCell ref="A1:M1"/>
    <mergeCell ref="A2:M2"/>
    <mergeCell ref="A3:K3"/>
    <mergeCell ref="A7:K7"/>
    <mergeCell ref="A5:K5"/>
  </mergeCells>
  <printOptions horizontalCentered="1"/>
  <pageMargins left="0.55" right="0.15" top="0.25" bottom="0" header="0.5" footer="0.5"/>
  <pageSetup fitToHeight="1" fitToWidth="1" horizontalDpi="600" verticalDpi="600" orientation="portrait" paperSize="9" scale="78" r:id="rId1"/>
  <colBreaks count="1" manualBreakCount="1">
    <brk id="11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ACCOUNT 3</cp:lastModifiedBy>
  <cp:lastPrinted>1999-11-12T05:23:37Z</cp:lastPrinted>
  <dcterms:created xsi:type="dcterms:W3CDTF">1999-09-14T02:56:27Z</dcterms:created>
  <dcterms:modified xsi:type="dcterms:W3CDTF">1999-11-08T19:09:33Z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